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hleticsni-my.sharepoint.com/personal/marketing_athleticsni_org/Documents/Documents/"/>
    </mc:Choice>
  </mc:AlternateContent>
  <xr:revisionPtr revIDLastSave="0" documentId="8_{6D6A6DA1-5374-444D-81FB-D15572E6F5F6}" xr6:coauthVersionLast="47" xr6:coauthVersionMax="47" xr10:uidLastSave="{00000000-0000-0000-0000-000000000000}"/>
  <bookViews>
    <workbookView xWindow="-108" yWindow="-108" windowWidth="23256" windowHeight="12456" xr2:uid="{FD24AE2A-A349-4D97-BDB5-39E7C14D42E3}"/>
  </bookViews>
  <sheets>
    <sheet name="Summation" sheetId="11" r:id="rId1"/>
    <sheet name="Mini Boys" sheetId="1" r:id="rId2"/>
    <sheet name="Mini Girls" sheetId="2" r:id="rId3"/>
    <sheet name="Minor Boys" sheetId="3" r:id="rId4"/>
    <sheet name="Minor girls" sheetId="4" r:id="rId5"/>
    <sheet name="Junior Boys" sheetId="5" r:id="rId6"/>
    <sheet name="junior girls" sheetId="6" r:id="rId7"/>
    <sheet name="Inter Boys" sheetId="7" r:id="rId8"/>
    <sheet name="inter girls" sheetId="8" r:id="rId9"/>
    <sheet name="Sheet10" sheetId="10" r:id="rId10"/>
    <sheet name="Sheet9" sheetId="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C20" i="11"/>
  <c r="C60" i="4"/>
  <c r="C61" i="4"/>
  <c r="C59" i="4"/>
  <c r="C63" i="4"/>
  <c r="C58" i="4"/>
  <c r="C64" i="4"/>
  <c r="C62" i="4"/>
  <c r="C113" i="2"/>
  <c r="C45" i="8"/>
  <c r="C46" i="8"/>
  <c r="C47" i="8"/>
  <c r="C49" i="8"/>
  <c r="C48" i="8"/>
  <c r="C72" i="7"/>
  <c r="C71" i="7"/>
  <c r="C74" i="7"/>
  <c r="C73" i="7"/>
  <c r="C48" i="6"/>
  <c r="C50" i="6"/>
  <c r="C49" i="6"/>
  <c r="C51" i="6"/>
  <c r="C53" i="6"/>
  <c r="C52" i="6"/>
  <c r="C40" i="5"/>
  <c r="C39" i="5"/>
  <c r="C95" i="1"/>
  <c r="C93" i="1"/>
  <c r="C97" i="1"/>
  <c r="C92" i="1"/>
  <c r="C99" i="1"/>
  <c r="C96" i="1"/>
  <c r="C98" i="1"/>
  <c r="C94" i="1"/>
  <c r="C48" i="3"/>
  <c r="C47" i="3"/>
  <c r="C51" i="3"/>
  <c r="C50" i="3"/>
  <c r="C49" i="3"/>
  <c r="C112" i="2"/>
  <c r="C109" i="2"/>
  <c r="C110" i="2"/>
  <c r="C105" i="2"/>
  <c r="C106" i="2"/>
  <c r="C108" i="2"/>
  <c r="C111" i="2"/>
  <c r="C104" i="2"/>
  <c r="C107" i="2"/>
  <c r="C114" i="2"/>
  <c r="E23" i="11" l="1"/>
</calcChain>
</file>

<file path=xl/sharedStrings.xml><?xml version="1.0" encoding="utf-8"?>
<sst xmlns="http://schemas.openxmlformats.org/spreadsheetml/2006/main" count="1067" uniqueCount="519">
  <si>
    <t>Name</t>
  </si>
  <si>
    <t>School</t>
  </si>
  <si>
    <t>Position</t>
  </si>
  <si>
    <t>Grosvenor</t>
  </si>
  <si>
    <t>Bloomfield</t>
  </si>
  <si>
    <t>Bangor Academy</t>
  </si>
  <si>
    <t>St Louise's</t>
  </si>
  <si>
    <t>Aquinas</t>
  </si>
  <si>
    <t>Dominican College</t>
  </si>
  <si>
    <t>Victoria College</t>
  </si>
  <si>
    <t>Lagan College</t>
  </si>
  <si>
    <t>Strathearn</t>
  </si>
  <si>
    <t>Sullivan Upper</t>
  </si>
  <si>
    <t>Colaiste Feirste</t>
  </si>
  <si>
    <t>Mercy College</t>
  </si>
  <si>
    <t>Rathmore</t>
  </si>
  <si>
    <t>Campbell College</t>
  </si>
  <si>
    <t>St Malachy's</t>
  </si>
  <si>
    <t>St Dominic's</t>
  </si>
  <si>
    <t>Boys Model</t>
  </si>
  <si>
    <t xml:space="preserve">Our Lady and St Pat's </t>
  </si>
  <si>
    <t>St Genevieve's</t>
  </si>
  <si>
    <t>Methodist College</t>
  </si>
  <si>
    <t>Cormac Leheny</t>
  </si>
  <si>
    <t>Leo McAuley</t>
  </si>
  <si>
    <t>Senan Mcconnell</t>
  </si>
  <si>
    <t>Patrick hume</t>
  </si>
  <si>
    <t>Senan Steele</t>
  </si>
  <si>
    <t>Cuan Mac Uait</t>
  </si>
  <si>
    <t>Conor Byrne</t>
  </si>
  <si>
    <t>Finn O'Neill</t>
  </si>
  <si>
    <t>Ruarcc Sheridan</t>
  </si>
  <si>
    <t>Peardar Sheridan</t>
  </si>
  <si>
    <t>Caolan Lavery</t>
  </si>
  <si>
    <t>Aidan McCloskey</t>
  </si>
  <si>
    <t>Isaac Webster</t>
  </si>
  <si>
    <t>Charlie Cupitt</t>
  </si>
  <si>
    <t>Jamie Lunn</t>
  </si>
  <si>
    <t>Lewis Gillan</t>
  </si>
  <si>
    <t>Michael McConnell</t>
  </si>
  <si>
    <t>Lean Itoya</t>
  </si>
  <si>
    <t>Daniel Kelly</t>
  </si>
  <si>
    <t>Mark Goddard</t>
  </si>
  <si>
    <t>Tyler reid</t>
  </si>
  <si>
    <t>Sean T-Annang</t>
  </si>
  <si>
    <t xml:space="preserve">Rhys Evans </t>
  </si>
  <si>
    <t>Bailey Duncan</t>
  </si>
  <si>
    <t>Caleb shine</t>
  </si>
  <si>
    <t>Loclan McGowan</t>
  </si>
  <si>
    <t>Fergus Bevan</t>
  </si>
  <si>
    <t>Ernie Capan</t>
  </si>
  <si>
    <t>Eoin Chalvers</t>
  </si>
  <si>
    <t>Theo Adair</t>
  </si>
  <si>
    <t>James Leckey</t>
  </si>
  <si>
    <t>James Blease</t>
  </si>
  <si>
    <t>Alfie Sinnerton</t>
  </si>
  <si>
    <t>Elijah Kelly</t>
  </si>
  <si>
    <t>Sam Heinseke</t>
  </si>
  <si>
    <t>Daniel Currie</t>
  </si>
  <si>
    <t>Tom Buckely</t>
  </si>
  <si>
    <t>Daniel Moriarty</t>
  </si>
  <si>
    <t>Max Monaghan</t>
  </si>
  <si>
    <t>Jamie Craig</t>
  </si>
  <si>
    <t>Finn McCay</t>
  </si>
  <si>
    <t>Darragh Conway</t>
  </si>
  <si>
    <t>Odhran Lynch</t>
  </si>
  <si>
    <t>Michael Brannif</t>
  </si>
  <si>
    <t>Caolan McGarry</t>
  </si>
  <si>
    <t>Esther Hamden</t>
  </si>
  <si>
    <t>Gracie McKee</t>
  </si>
  <si>
    <t>Isabelle Rose Burns</t>
  </si>
  <si>
    <t>Victoria Moore</t>
  </si>
  <si>
    <t>Erin McManus</t>
  </si>
  <si>
    <t>Katie Duggan</t>
  </si>
  <si>
    <t>Zara MacGann</t>
  </si>
  <si>
    <t>Hannah Gettings</t>
  </si>
  <si>
    <t>Niamh Boreland</t>
  </si>
  <si>
    <t>Lucy Cunningham</t>
  </si>
  <si>
    <t>Beth Cochrane</t>
  </si>
  <si>
    <t>Hannah Gutherie</t>
  </si>
  <si>
    <t>Libby Boyd</t>
  </si>
  <si>
    <t>Isabella O'Dowd</t>
  </si>
  <si>
    <t>Leah McCoubrey</t>
  </si>
  <si>
    <t>Ellie McKeown</t>
  </si>
  <si>
    <t>Rebecca Lee</t>
  </si>
  <si>
    <t>Megan Dunne</t>
  </si>
  <si>
    <t>Iva Krishali</t>
  </si>
  <si>
    <t>Annabel Cousins</t>
  </si>
  <si>
    <t>Isla Wiltshire</t>
  </si>
  <si>
    <t>Coco Smith</t>
  </si>
  <si>
    <t>Maia Johnston</t>
  </si>
  <si>
    <t>Emily French</t>
  </si>
  <si>
    <t>Eliana McIlveen</t>
  </si>
  <si>
    <t>Freya Lowry</t>
  </si>
  <si>
    <t>Mollie Sherrard</t>
  </si>
  <si>
    <t>James Ewart</t>
  </si>
  <si>
    <t>Jacob Cochrane</t>
  </si>
  <si>
    <t>David Lozano</t>
  </si>
  <si>
    <t>Alfie Kennedy</t>
  </si>
  <si>
    <t>Caleb Murray</t>
  </si>
  <si>
    <t>Szymon Bronka</t>
  </si>
  <si>
    <t>Patrick Campbell</t>
  </si>
  <si>
    <t>Theo Campbell</t>
  </si>
  <si>
    <t>Blake Cunningham</t>
  </si>
  <si>
    <t>Charlie Leckey</t>
  </si>
  <si>
    <t>Benjamin Challis</t>
  </si>
  <si>
    <t>Jack Best</t>
  </si>
  <si>
    <t>Lucas Darragh</t>
  </si>
  <si>
    <t>Ollie Saulters</t>
  </si>
  <si>
    <t>Charlie Clark</t>
  </si>
  <si>
    <t>Reece O'Neill</t>
  </si>
  <si>
    <t>Jude Kelly</t>
  </si>
  <si>
    <t>Joe Markham</t>
  </si>
  <si>
    <t>Matthew Wilson</t>
  </si>
  <si>
    <t>Riley McCormick</t>
  </si>
  <si>
    <t>Uilleac Fitzpatrick</t>
  </si>
  <si>
    <t>Zheng Wu</t>
  </si>
  <si>
    <t>Samuel Nugent</t>
  </si>
  <si>
    <t>Matthew Lockington</t>
  </si>
  <si>
    <t>Edward Barry</t>
  </si>
  <si>
    <t>Daniel Hashim</t>
  </si>
  <si>
    <t>John Kinney</t>
  </si>
  <si>
    <t>Benjamin French</t>
  </si>
  <si>
    <t>Cillian McMullan</t>
  </si>
  <si>
    <t>Ethan Connelly</t>
  </si>
  <si>
    <t>Oscar Johnson</t>
  </si>
  <si>
    <t>Tiernan Conway</t>
  </si>
  <si>
    <t>Se Sweetnam</t>
  </si>
  <si>
    <t>Aidan O'Hara</t>
  </si>
  <si>
    <t>Adam Lewis</t>
  </si>
  <si>
    <t>Cillian Carabine</t>
  </si>
  <si>
    <t>Thomas Lewis</t>
  </si>
  <si>
    <t>Tilly Bracken</t>
  </si>
  <si>
    <t>Sophie Du Boulay</t>
  </si>
  <si>
    <t>Jennifer Thursfield</t>
  </si>
  <si>
    <t>Sophie Baxter</t>
  </si>
  <si>
    <t>Eve Polley</t>
  </si>
  <si>
    <t>Amelia Morris</t>
  </si>
  <si>
    <t>Olivia McKenna</t>
  </si>
  <si>
    <t>Ellen Chan</t>
  </si>
  <si>
    <t>Ciara Wilkinson</t>
  </si>
  <si>
    <t>Lyla Kelly</t>
  </si>
  <si>
    <t>Lucia Sheen</t>
  </si>
  <si>
    <t>Victoria Young</t>
  </si>
  <si>
    <t>Katie Fitzsimons</t>
  </si>
  <si>
    <t>Maggie Donnelly</t>
  </si>
  <si>
    <t>Jessica Martin</t>
  </si>
  <si>
    <t>Kathryn Jardine</t>
  </si>
  <si>
    <t>Isabelle Conlan</t>
  </si>
  <si>
    <t>Eden McCrea</t>
  </si>
  <si>
    <t>Rebecca Nugent</t>
  </si>
  <si>
    <t>Molly Milligan</t>
  </si>
  <si>
    <t>Mia Johnston-herr</t>
  </si>
  <si>
    <t>Molly Brown</t>
  </si>
  <si>
    <t>Joanna McGrory</t>
  </si>
  <si>
    <t>Eva Cupitt</t>
  </si>
  <si>
    <t>Cora Hayes</t>
  </si>
  <si>
    <t>Gabie Cooke</t>
  </si>
  <si>
    <t>Hannah Monaghan</t>
  </si>
  <si>
    <t>Elucia Rodriguos</t>
  </si>
  <si>
    <t>Mercy college</t>
  </si>
  <si>
    <t>Hannah Rosbotham</t>
  </si>
  <si>
    <t>Cassie Curran</t>
  </si>
  <si>
    <t>Meabh Smith</t>
  </si>
  <si>
    <t>Fionnuala Loy</t>
  </si>
  <si>
    <t>Sophie Scott</t>
  </si>
  <si>
    <t>Cara Hagans</t>
  </si>
  <si>
    <t>Cora O'Hagan</t>
  </si>
  <si>
    <t>Abbie Robinson</t>
  </si>
  <si>
    <t>Jolie Lockhart</t>
  </si>
  <si>
    <t>Ziva Blaney</t>
  </si>
  <si>
    <t>Holly Webber</t>
  </si>
  <si>
    <t>Abbi Gardiner</t>
  </si>
  <si>
    <t>Katie Gardiner</t>
  </si>
  <si>
    <t>Olivia McCarten</t>
  </si>
  <si>
    <t>Olivia Ogle</t>
  </si>
  <si>
    <t>Kara Blackstock</t>
  </si>
  <si>
    <t>Aishlin Catherwood</t>
  </si>
  <si>
    <t>Erin Catherwood</t>
  </si>
  <si>
    <t>Lucy McCloon</t>
  </si>
  <si>
    <t>Elsa Stuart</t>
  </si>
  <si>
    <t>Olivia McPartlan</t>
  </si>
  <si>
    <t>Lacy Harris</t>
  </si>
  <si>
    <t>Clara oliver</t>
  </si>
  <si>
    <t>Emma Teague</t>
  </si>
  <si>
    <t>Vivyana Ali</t>
  </si>
  <si>
    <t>Aaron Fee</t>
  </si>
  <si>
    <t>John Fee</t>
  </si>
  <si>
    <t>Luke Horner</t>
  </si>
  <si>
    <t>Ben Jeffrey</t>
  </si>
  <si>
    <t>Adam Neeley</t>
  </si>
  <si>
    <t>Aaron Shek</t>
  </si>
  <si>
    <t>Aoife McAllister</t>
  </si>
  <si>
    <t>Beth Cassidy</t>
  </si>
  <si>
    <t>Eden Rose McEvoy</t>
  </si>
  <si>
    <t>Beatrice Glen</t>
  </si>
  <si>
    <t>Fia Black</t>
  </si>
  <si>
    <t>Honour Ferguson</t>
  </si>
  <si>
    <t>Esme Dynan</t>
  </si>
  <si>
    <t>Esme Johanson</t>
  </si>
  <si>
    <t>Sophie Johnston</t>
  </si>
  <si>
    <t>Sara Mountsteven</t>
  </si>
  <si>
    <t>Annabelle de Gouveia</t>
  </si>
  <si>
    <t>Yazmin Uprichard</t>
  </si>
  <si>
    <t>Chloe Revels</t>
  </si>
  <si>
    <t>Samantha Cherry</t>
  </si>
  <si>
    <t>Ella Sonebi</t>
  </si>
  <si>
    <t>Gabrielle Hamilton</t>
  </si>
  <si>
    <t>Kinza Hamadi</t>
  </si>
  <si>
    <t>Jessica McCartan</t>
  </si>
  <si>
    <t>Alex Reid</t>
  </si>
  <si>
    <t>Scott McBride</t>
  </si>
  <si>
    <t>Caleb Smyth</t>
  </si>
  <si>
    <t>Evie Scott</t>
  </si>
  <si>
    <t>Hannah Cooper</t>
  </si>
  <si>
    <t>Katie Napier</t>
  </si>
  <si>
    <t>Cara McLaverty</t>
  </si>
  <si>
    <t>Catherine Curran</t>
  </si>
  <si>
    <t>Anna mae McFerran</t>
  </si>
  <si>
    <t>Rose Sands</t>
  </si>
  <si>
    <t>Ellen Grant</t>
  </si>
  <si>
    <t>Tess Gillen</t>
  </si>
  <si>
    <t>Thomas McGarry</t>
  </si>
  <si>
    <t>Ethan McCullough</t>
  </si>
  <si>
    <t>Charlie Patton</t>
  </si>
  <si>
    <t>harry Brennan</t>
  </si>
  <si>
    <t>Eoin Morgan</t>
  </si>
  <si>
    <t>Patrick Mcateer</t>
  </si>
  <si>
    <t>Aaron Purcell</t>
  </si>
  <si>
    <t>Johnny Tohill</t>
  </si>
  <si>
    <t>Seb Morrison</t>
  </si>
  <si>
    <t>Niall Obourne</t>
  </si>
  <si>
    <t>Evin McGinn</t>
  </si>
  <si>
    <t>May Connolly</t>
  </si>
  <si>
    <t>Rebecca Boreland</t>
  </si>
  <si>
    <t>Darcy Rafael</t>
  </si>
  <si>
    <t>Jessica Dudley-young</t>
  </si>
  <si>
    <t>Kate Wallace</t>
  </si>
  <si>
    <t>Rebecca Whiteford</t>
  </si>
  <si>
    <t>Megan Minford</t>
  </si>
  <si>
    <t>Elle McBryan</t>
  </si>
  <si>
    <t>Scarlet Hemphill</t>
  </si>
  <si>
    <t>Lucy Frame</t>
  </si>
  <si>
    <t>Sally Nixon</t>
  </si>
  <si>
    <t>Ellie Martin</t>
  </si>
  <si>
    <t>Amara Forde</t>
  </si>
  <si>
    <t>Cecily Park</t>
  </si>
  <si>
    <t>Rebecca Stewart</t>
  </si>
  <si>
    <t>Rachel Gallagher</t>
  </si>
  <si>
    <t>Katie Allen</t>
  </si>
  <si>
    <t>Lily Russell</t>
  </si>
  <si>
    <t>Hollie Norris</t>
  </si>
  <si>
    <t>James Patterson</t>
  </si>
  <si>
    <t xml:space="preserve">Rory Armstrong </t>
  </si>
  <si>
    <t>Noah Watt</t>
  </si>
  <si>
    <t>Ben Scanderet</t>
  </si>
  <si>
    <t>Rory Stedhenson</t>
  </si>
  <si>
    <t>Miles McNaught</t>
  </si>
  <si>
    <t>Joshua Liggett</t>
  </si>
  <si>
    <t>Owen Wilson</t>
  </si>
  <si>
    <t>Santiago Cervera</t>
  </si>
  <si>
    <t>Adam Iza</t>
  </si>
  <si>
    <t>Edward Gibson</t>
  </si>
  <si>
    <t>Adam West</t>
  </si>
  <si>
    <t>Owen Montgomery</t>
  </si>
  <si>
    <t>Matthew King</t>
  </si>
  <si>
    <t>Ross Alderdice</t>
  </si>
  <si>
    <t>Daniel Shine</t>
  </si>
  <si>
    <t>Aiden Mailey</t>
  </si>
  <si>
    <t>Charlie Chandler</t>
  </si>
  <si>
    <t>Elijah Harte</t>
  </si>
  <si>
    <t>Casey Walsh</t>
  </si>
  <si>
    <t>Ronan Lyttle</t>
  </si>
  <si>
    <t>Daire Donnelly</t>
  </si>
  <si>
    <t>Bobby Whyte</t>
  </si>
  <si>
    <t>Isaac Dunne</t>
  </si>
  <si>
    <t>Peter Kelly</t>
  </si>
  <si>
    <t>Thomas Magee</t>
  </si>
  <si>
    <t>Jake Hirthe</t>
  </si>
  <si>
    <t>Oliver Playfair</t>
  </si>
  <si>
    <t>Finn McGuigan</t>
  </si>
  <si>
    <t>Sam Glasgow</t>
  </si>
  <si>
    <t>Trinity</t>
  </si>
  <si>
    <t>Daniel Logan</t>
  </si>
  <si>
    <t>Rory Press-worth</t>
  </si>
  <si>
    <t>Jude McGann</t>
  </si>
  <si>
    <t>Dara Cassidy</t>
  </si>
  <si>
    <t>Ryan Donaldson</t>
  </si>
  <si>
    <t>Charlie McLarnon</t>
  </si>
  <si>
    <t>Lorcan McCann</t>
  </si>
  <si>
    <t>Joseph Lewis</t>
  </si>
  <si>
    <t>Lucas Jimenez</t>
  </si>
  <si>
    <t>Oisin O'Hare</t>
  </si>
  <si>
    <t>Donal Owens</t>
  </si>
  <si>
    <t>Eoin McConnell</t>
  </si>
  <si>
    <t>Lucas Carswell</t>
  </si>
  <si>
    <t>Lucas Simons</t>
  </si>
  <si>
    <t>Caleb Doherty</t>
  </si>
  <si>
    <t>Leo Keery</t>
  </si>
  <si>
    <t>Callum Lee</t>
  </si>
  <si>
    <t>Isaac Dean-Guilfoyle</t>
  </si>
  <si>
    <t>Cormac Gallagher</t>
  </si>
  <si>
    <t>Gabrielle Szkarock</t>
  </si>
  <si>
    <t>Joshua McCardle</t>
  </si>
  <si>
    <t>Ryan Mc Antamney</t>
  </si>
  <si>
    <t>Matthew Knight</t>
  </si>
  <si>
    <t>Matthew Harris</t>
  </si>
  <si>
    <t>Joshua Black</t>
  </si>
  <si>
    <t xml:space="preserve">Tom Keys </t>
  </si>
  <si>
    <t>Matthew Mooney</t>
  </si>
  <si>
    <t>Daniel Botogan</t>
  </si>
  <si>
    <t>Adam Andrews</t>
  </si>
  <si>
    <t>Karl Tufts</t>
  </si>
  <si>
    <t>David McGinley</t>
  </si>
  <si>
    <t>Colm Mckee</t>
  </si>
  <si>
    <t>Harry O'Neill</t>
  </si>
  <si>
    <t>Owen O'Neill</t>
  </si>
  <si>
    <t>Conor Boyle</t>
  </si>
  <si>
    <t>Thomas McCusker</t>
  </si>
  <si>
    <t>Dara Quinn</t>
  </si>
  <si>
    <t>Ronan McCloskey</t>
  </si>
  <si>
    <t>Ronan Donnelly</t>
  </si>
  <si>
    <t>Luke Doran</t>
  </si>
  <si>
    <t>Sean McCollum</t>
  </si>
  <si>
    <t>Ethan Cambel</t>
  </si>
  <si>
    <t>Ben Taggart</t>
  </si>
  <si>
    <t>James Crozier</t>
  </si>
  <si>
    <t>Arthur MacNeice</t>
  </si>
  <si>
    <t>Frank Kane</t>
  </si>
  <si>
    <t>Timothy Corrigan</t>
  </si>
  <si>
    <t>Ethan Matchett</t>
  </si>
  <si>
    <t>Joe Dynes</t>
  </si>
  <si>
    <t>Gavin Farry</t>
  </si>
  <si>
    <t>Ronan Kelly</t>
  </si>
  <si>
    <t>Finn Cunningham</t>
  </si>
  <si>
    <t>Michael Gorman</t>
  </si>
  <si>
    <t>Ben Ferris</t>
  </si>
  <si>
    <t>Teddy Emerson</t>
  </si>
  <si>
    <t>Cillian Ennis</t>
  </si>
  <si>
    <t>Olivia Thompson</t>
  </si>
  <si>
    <t>Philippa Wilson</t>
  </si>
  <si>
    <t>Emily Ridout</t>
  </si>
  <si>
    <t>Holly Blease</t>
  </si>
  <si>
    <t>Jorja McBride</t>
  </si>
  <si>
    <t>Anna Moran</t>
  </si>
  <si>
    <t>Chloe Young</t>
  </si>
  <si>
    <t>Isabella McCleery</t>
  </si>
  <si>
    <t>Poppy McMurray</t>
  </si>
  <si>
    <t>Anna Bunn</t>
  </si>
  <si>
    <t>Ella Jardine</t>
  </si>
  <si>
    <t>Alex McMahon</t>
  </si>
  <si>
    <t>Eilidh Rooney</t>
  </si>
  <si>
    <t>Larissa Jobling</t>
  </si>
  <si>
    <t>Abbie Smith</t>
  </si>
  <si>
    <t>Poppy Chinamora</t>
  </si>
  <si>
    <t>Sarah Derby-Murray</t>
  </si>
  <si>
    <t>Leigh Carswell</t>
  </si>
  <si>
    <t>Macy O'Hare</t>
  </si>
  <si>
    <t>Bella Simpson Jackson</t>
  </si>
  <si>
    <t>Jessica Kee</t>
  </si>
  <si>
    <t>Rosie Armstrong</t>
  </si>
  <si>
    <t>Maya  McKnight</t>
  </si>
  <si>
    <t>Katie Harris</t>
  </si>
  <si>
    <t>Zara Huston McGlade</t>
  </si>
  <si>
    <t>Jamey Holland</t>
  </si>
  <si>
    <t>Naimh McAuley</t>
  </si>
  <si>
    <t>Caoimhe Gorman</t>
  </si>
  <si>
    <t>Aoife Magee</t>
  </si>
  <si>
    <t>Olivia Morgan</t>
  </si>
  <si>
    <t>Lucy Kelly</t>
  </si>
  <si>
    <t>Aoife Fitzsimons</t>
  </si>
  <si>
    <t>Treasa McConnolly</t>
  </si>
  <si>
    <t>Cliona McGinley</t>
  </si>
  <si>
    <t>Aoife Sharkey</t>
  </si>
  <si>
    <t>Emily Morris</t>
  </si>
  <si>
    <t>Janie Reid</t>
  </si>
  <si>
    <t>Lucy Hemphill</t>
  </si>
  <si>
    <t>Vanessa Minford</t>
  </si>
  <si>
    <t>Sophie Jess</t>
  </si>
  <si>
    <t>Ella Riddell</t>
  </si>
  <si>
    <t>Hannah Minford</t>
  </si>
  <si>
    <t>Ava Diver</t>
  </si>
  <si>
    <t>Grace Loughlin</t>
  </si>
  <si>
    <t>Anna McGinley</t>
  </si>
  <si>
    <t>Eve Blair</t>
  </si>
  <si>
    <t>Maille Skillen</t>
  </si>
  <si>
    <t>Sarah O'Boyle</t>
  </si>
  <si>
    <t>Eva Murphy</t>
  </si>
  <si>
    <t>Laura Hamil</t>
  </si>
  <si>
    <t>Rachel Cox</t>
  </si>
  <si>
    <t>Abbie Holmes</t>
  </si>
  <si>
    <t>Ellie Gettings</t>
  </si>
  <si>
    <t>Meabh Slane</t>
  </si>
  <si>
    <t>Grace Duffy</t>
  </si>
  <si>
    <t>Katie McKittrick</t>
  </si>
  <si>
    <t>Elsa Montgomery</t>
  </si>
  <si>
    <t>Ellie Dines</t>
  </si>
  <si>
    <t>Erin Bond</t>
  </si>
  <si>
    <t>Tara Spence</t>
  </si>
  <si>
    <t>Monica Stuart</t>
  </si>
  <si>
    <t>Rebecca Moore</t>
  </si>
  <si>
    <t>Thea Cunningham</t>
  </si>
  <si>
    <t>Sophie McKnight</t>
  </si>
  <si>
    <t xml:space="preserve">Poppy Cunningham </t>
  </si>
  <si>
    <t>Gisell McCroskery</t>
  </si>
  <si>
    <t>Abi Curran</t>
  </si>
  <si>
    <t>Clara Coates</t>
  </si>
  <si>
    <t>Chloe Murphy</t>
  </si>
  <si>
    <t>Niamh Andeson</t>
  </si>
  <si>
    <t>Emily Black</t>
  </si>
  <si>
    <t>Sophia Boyd</t>
  </si>
  <si>
    <t>Lucy Reynolds</t>
  </si>
  <si>
    <t>Emily Rogan</t>
  </si>
  <si>
    <t>Eimear Crozier</t>
  </si>
  <si>
    <t>Eimear McSorley</t>
  </si>
  <si>
    <t>Felicia Anjorin</t>
  </si>
  <si>
    <t>7, 14, 17</t>
  </si>
  <si>
    <t>Domincan College</t>
  </si>
  <si>
    <t>1, 9, 18</t>
  </si>
  <si>
    <t>28, 31, 34</t>
  </si>
  <si>
    <t>23, 29 ,32</t>
  </si>
  <si>
    <t>22, 44, 64</t>
  </si>
  <si>
    <t>21, 71, 89</t>
  </si>
  <si>
    <t>8, 11, 27</t>
  </si>
  <si>
    <t>2, 4, 10</t>
  </si>
  <si>
    <t>20, 35, 40</t>
  </si>
  <si>
    <t>13, 24, 26</t>
  </si>
  <si>
    <t>Caoimhe Nic Cunneagan</t>
  </si>
  <si>
    <t>Ella Ní Bhran</t>
  </si>
  <si>
    <t>Grainne NíhEarranáin</t>
  </si>
  <si>
    <t>Leila NíhEignigh</t>
  </si>
  <si>
    <t>A N Other</t>
  </si>
  <si>
    <t>11, 15, 16, 20</t>
  </si>
  <si>
    <t>18, 19, 32, 36</t>
  </si>
  <si>
    <t>33, 34, 37, 41</t>
  </si>
  <si>
    <t>4, 6, 7, 9</t>
  </si>
  <si>
    <t>3, 13, 14, 28</t>
  </si>
  <si>
    <t>Rhys O H</t>
  </si>
  <si>
    <t>Conal O Duglais</t>
  </si>
  <si>
    <t>Adam O D</t>
  </si>
  <si>
    <t>Padraig O M</t>
  </si>
  <si>
    <t>Ruadha Boyle McL</t>
  </si>
  <si>
    <t>Brendan O D</t>
  </si>
  <si>
    <t>Sean O Riain</t>
  </si>
  <si>
    <t>Eoghan O N</t>
  </si>
  <si>
    <t xml:space="preserve">5,  6, 17, 27 </t>
  </si>
  <si>
    <t>43, 44, 46, 50</t>
  </si>
  <si>
    <t>19, 21, 28, 33</t>
  </si>
  <si>
    <t>56 ,57, 58, 62</t>
  </si>
  <si>
    <t>1, 2, 4, 7</t>
  </si>
  <si>
    <t>10, 30, 36, 54</t>
  </si>
  <si>
    <t>Thomas Coy</t>
  </si>
  <si>
    <t>3, 8, 15, 20</t>
  </si>
  <si>
    <t>9, 22, 26, 29</t>
  </si>
  <si>
    <t>14 Different Schools</t>
  </si>
  <si>
    <t>16 Different schools</t>
  </si>
  <si>
    <t>9 Different Schools</t>
  </si>
  <si>
    <t>Mya NíThualhail NíhAllamhain</t>
  </si>
  <si>
    <t>Bronagh Niclonnrachtaigh</t>
  </si>
  <si>
    <t>8, 21, 29</t>
  </si>
  <si>
    <t>26, 28, 45</t>
  </si>
  <si>
    <t>4, 5, 6</t>
  </si>
  <si>
    <t>11, 13, 39</t>
  </si>
  <si>
    <t>2, 3, 1 6</t>
  </si>
  <si>
    <t>7, 18, 20</t>
  </si>
  <si>
    <t>1,10, 12</t>
  </si>
  <si>
    <t>11 Different schools</t>
  </si>
  <si>
    <t>Padraig Mac Siomoin</t>
  </si>
  <si>
    <t>Charlie Ó Connghae</t>
  </si>
  <si>
    <t>1, 6, 12, 13</t>
  </si>
  <si>
    <t>4, 11, 14, 16</t>
  </si>
  <si>
    <t>9 Different schools</t>
  </si>
  <si>
    <t>10 Different schools</t>
  </si>
  <si>
    <t>27, 33, 35</t>
  </si>
  <si>
    <t>26, 36 ,39</t>
  </si>
  <si>
    <t>8, 11, 20</t>
  </si>
  <si>
    <t>2, 6, 18</t>
  </si>
  <si>
    <t>4, 12, 14</t>
  </si>
  <si>
    <t>5, 7, 13</t>
  </si>
  <si>
    <t>13 Different schools</t>
  </si>
  <si>
    <t>5, 31, 33, 38</t>
  </si>
  <si>
    <t>17, 45, 46, 47</t>
  </si>
  <si>
    <t>3, 9, 10, 11</t>
  </si>
  <si>
    <t>St Malachys</t>
  </si>
  <si>
    <t>4, 6, 13, 15</t>
  </si>
  <si>
    <t>1, 25, 27</t>
  </si>
  <si>
    <t>30, 31, 33</t>
  </si>
  <si>
    <t>8, 12, 18</t>
  </si>
  <si>
    <t>2, 4, 9</t>
  </si>
  <si>
    <t>3, 5, 6</t>
  </si>
  <si>
    <t>50, 59, 60</t>
  </si>
  <si>
    <t>Chloe Níc Oire</t>
  </si>
  <si>
    <t>Ruadhan Cupples</t>
  </si>
  <si>
    <t>Saoria Ní Mhuiris</t>
  </si>
  <si>
    <t>Ella Ní Aaodha</t>
  </si>
  <si>
    <t>Erin Nic Eoin</t>
  </si>
  <si>
    <t>Inter Girls</t>
  </si>
  <si>
    <t>Inter Boys</t>
  </si>
  <si>
    <t>Max Reid</t>
  </si>
  <si>
    <t>BRA</t>
  </si>
  <si>
    <t>Oscar Purvis</t>
  </si>
  <si>
    <t>Junior Girls</t>
  </si>
  <si>
    <t>Junior Boys</t>
  </si>
  <si>
    <t>Minor Girls</t>
  </si>
  <si>
    <t>Mini Girls</t>
  </si>
  <si>
    <t>Minor Boys</t>
  </si>
  <si>
    <t>Minis Boys</t>
  </si>
  <si>
    <t>Summation Sheet</t>
  </si>
  <si>
    <t>Participants</t>
  </si>
  <si>
    <t>No of schools</t>
  </si>
  <si>
    <t>Minis Girls</t>
  </si>
  <si>
    <t xml:space="preserve">Belfast Post-Primary School Autumn Cross Country </t>
  </si>
  <si>
    <t>Mallusk Playing Fields</t>
  </si>
  <si>
    <t>Wednesday 23 November</t>
  </si>
  <si>
    <t xml:space="preserve">Total Young People participating </t>
  </si>
  <si>
    <t>Our Lady and St Pat's</t>
  </si>
  <si>
    <t>Total Boys</t>
  </si>
  <si>
    <t>Total Girls</t>
  </si>
  <si>
    <t>The 22 schools that competed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</si>
</sst>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ED0D-0A13-4E13-85F6-EF0A2641A7FD}">
  <dimension ref="A3:H49"/>
  <sheetViews>
    <sheetView tabSelected="1" topLeftCell="A23" workbookViewId="0">
      <selection activeCell="C30" sqref="C30"/>
    </sheetView>
  </sheetViews>
  <sheetFormatPr defaultRowHeight="14.4" x14ac:dyDescent="0.3"/>
  <cols>
    <col min="1" max="1" width="26.88671875" customWidth="1"/>
    <col min="2" max="2" width="13.5546875" customWidth="1"/>
    <col min="3" max="3" width="16.88671875" customWidth="1"/>
    <col min="4" max="4" width="17.21875" customWidth="1"/>
    <col min="5" max="5" width="10.88671875" customWidth="1"/>
    <col min="6" max="7" width="15.109375" customWidth="1"/>
  </cols>
  <sheetData>
    <row r="3" spans="1:8" x14ac:dyDescent="0.3">
      <c r="B3" s="11" t="s">
        <v>507</v>
      </c>
    </row>
    <row r="4" spans="1:8" x14ac:dyDescent="0.3">
      <c r="B4" s="11"/>
    </row>
    <row r="5" spans="1:8" ht="28.8" x14ac:dyDescent="0.55000000000000004">
      <c r="A5" s="10"/>
      <c r="B5" s="12" t="s">
        <v>511</v>
      </c>
      <c r="C5" s="12"/>
      <c r="D5" s="12"/>
    </row>
    <row r="6" spans="1:8" ht="28.8" x14ac:dyDescent="0.55000000000000004">
      <c r="A6" s="10"/>
      <c r="B6" s="12"/>
      <c r="C6" s="12"/>
      <c r="D6" s="12"/>
    </row>
    <row r="7" spans="1:8" ht="28.8" x14ac:dyDescent="0.55000000000000004">
      <c r="C7" s="12" t="s">
        <v>512</v>
      </c>
      <c r="E7" s="12"/>
      <c r="F7" s="12"/>
    </row>
    <row r="8" spans="1:8" ht="28.8" x14ac:dyDescent="0.55000000000000004">
      <c r="C8" s="12"/>
      <c r="E8" s="12"/>
      <c r="F8" s="12"/>
    </row>
    <row r="9" spans="1:8" ht="28.8" x14ac:dyDescent="0.55000000000000004">
      <c r="C9" s="12" t="s">
        <v>513</v>
      </c>
      <c r="E9" s="12"/>
      <c r="F9" s="12"/>
    </row>
    <row r="10" spans="1:8" ht="28.8" x14ac:dyDescent="0.55000000000000004">
      <c r="C10" s="12"/>
      <c r="E10" s="12"/>
      <c r="F10" s="12"/>
    </row>
    <row r="11" spans="1:8" ht="28.8" x14ac:dyDescent="0.55000000000000004">
      <c r="C11" s="12"/>
      <c r="E11" s="12"/>
      <c r="F11" s="12"/>
    </row>
    <row r="14" spans="1:8" ht="18" x14ac:dyDescent="0.35">
      <c r="C14" s="13" t="s">
        <v>508</v>
      </c>
      <c r="D14" s="13" t="s">
        <v>509</v>
      </c>
      <c r="E14" s="13"/>
      <c r="F14" s="13" t="s">
        <v>508</v>
      </c>
      <c r="G14" s="13" t="s">
        <v>509</v>
      </c>
      <c r="H14" s="13"/>
    </row>
    <row r="15" spans="1:8" x14ac:dyDescent="0.3">
      <c r="B15" s="5" t="s">
        <v>506</v>
      </c>
      <c r="C15" s="4">
        <v>85</v>
      </c>
      <c r="D15" s="4">
        <v>14</v>
      </c>
      <c r="E15" s="6" t="s">
        <v>510</v>
      </c>
      <c r="F15" s="4">
        <v>97</v>
      </c>
      <c r="G15" s="4">
        <v>16</v>
      </c>
    </row>
    <row r="16" spans="1:8" x14ac:dyDescent="0.3">
      <c r="B16" s="5" t="s">
        <v>505</v>
      </c>
      <c r="C16" s="4">
        <v>41</v>
      </c>
      <c r="D16" s="4">
        <v>9</v>
      </c>
      <c r="E16" s="6" t="s">
        <v>503</v>
      </c>
      <c r="F16" s="4">
        <v>52</v>
      </c>
      <c r="G16" s="4">
        <v>10</v>
      </c>
    </row>
    <row r="17" spans="2:7" x14ac:dyDescent="0.3">
      <c r="B17" s="5" t="s">
        <v>502</v>
      </c>
      <c r="C17" s="4">
        <v>33</v>
      </c>
      <c r="D17" s="4">
        <v>9</v>
      </c>
      <c r="E17" s="6" t="s">
        <v>501</v>
      </c>
      <c r="F17" s="4">
        <v>42</v>
      </c>
      <c r="G17" s="4">
        <v>13</v>
      </c>
    </row>
    <row r="18" spans="2:7" x14ac:dyDescent="0.3">
      <c r="B18" s="5" t="s">
        <v>497</v>
      </c>
      <c r="C18" s="4">
        <v>64</v>
      </c>
      <c r="D18" s="4">
        <v>11</v>
      </c>
      <c r="E18" s="6" t="s">
        <v>496</v>
      </c>
      <c r="F18" s="4">
        <v>39</v>
      </c>
      <c r="G18" s="4">
        <v>9</v>
      </c>
    </row>
    <row r="20" spans="2:7" x14ac:dyDescent="0.3">
      <c r="B20" s="5" t="s">
        <v>516</v>
      </c>
      <c r="C20" s="4">
        <f>+C18+C17+C16+C15</f>
        <v>223</v>
      </c>
      <c r="E20" s="6" t="s">
        <v>517</v>
      </c>
      <c r="F20">
        <f>+F18+F17+F16+F15</f>
        <v>230</v>
      </c>
    </row>
    <row r="23" spans="2:7" ht="23.4" x14ac:dyDescent="0.45">
      <c r="B23" s="14" t="s">
        <v>514</v>
      </c>
      <c r="C23" s="14"/>
      <c r="E23" s="14">
        <f>+C20+F20</f>
        <v>453</v>
      </c>
    </row>
    <row r="27" spans="2:7" ht="23.4" x14ac:dyDescent="0.45">
      <c r="B27" s="14" t="s">
        <v>518</v>
      </c>
    </row>
    <row r="28" spans="2:7" ht="15.6" x14ac:dyDescent="0.3">
      <c r="B28" s="2" t="s">
        <v>7</v>
      </c>
    </row>
    <row r="29" spans="2:7" x14ac:dyDescent="0.3">
      <c r="B29" t="s">
        <v>5</v>
      </c>
    </row>
    <row r="30" spans="2:7" x14ac:dyDescent="0.3">
      <c r="B30" t="s">
        <v>4</v>
      </c>
    </row>
    <row r="31" spans="2:7" x14ac:dyDescent="0.3">
      <c r="B31" t="s">
        <v>19</v>
      </c>
    </row>
    <row r="32" spans="2:7" x14ac:dyDescent="0.3">
      <c r="B32" t="s">
        <v>499</v>
      </c>
    </row>
    <row r="33" spans="2:2" x14ac:dyDescent="0.3">
      <c r="B33" t="s">
        <v>16</v>
      </c>
    </row>
    <row r="34" spans="2:2" x14ac:dyDescent="0.3">
      <c r="B34" t="s">
        <v>13</v>
      </c>
    </row>
    <row r="35" spans="2:2" x14ac:dyDescent="0.3">
      <c r="B35" t="s">
        <v>8</v>
      </c>
    </row>
    <row r="36" spans="2:2" x14ac:dyDescent="0.3">
      <c r="B36" t="s">
        <v>3</v>
      </c>
    </row>
    <row r="37" spans="2:2" x14ac:dyDescent="0.3">
      <c r="B37" t="s">
        <v>10</v>
      </c>
    </row>
    <row r="38" spans="2:2" x14ac:dyDescent="0.3">
      <c r="B38" t="s">
        <v>14</v>
      </c>
    </row>
    <row r="39" spans="2:2" x14ac:dyDescent="0.3">
      <c r="B39" t="s">
        <v>22</v>
      </c>
    </row>
    <row r="40" spans="2:2" x14ac:dyDescent="0.3">
      <c r="B40" t="s">
        <v>515</v>
      </c>
    </row>
    <row r="41" spans="2:2" x14ac:dyDescent="0.3">
      <c r="B41" t="s">
        <v>15</v>
      </c>
    </row>
    <row r="42" spans="2:2" x14ac:dyDescent="0.3">
      <c r="B42" t="s">
        <v>21</v>
      </c>
    </row>
    <row r="43" spans="2:2" x14ac:dyDescent="0.3">
      <c r="B43" t="s">
        <v>18</v>
      </c>
    </row>
    <row r="44" spans="2:2" x14ac:dyDescent="0.3">
      <c r="B44" t="s">
        <v>6</v>
      </c>
    </row>
    <row r="45" spans="2:2" x14ac:dyDescent="0.3">
      <c r="B45" t="s">
        <v>17</v>
      </c>
    </row>
    <row r="46" spans="2:2" x14ac:dyDescent="0.3">
      <c r="B46" t="s">
        <v>11</v>
      </c>
    </row>
    <row r="47" spans="2:2" x14ac:dyDescent="0.3">
      <c r="B47" t="s">
        <v>12</v>
      </c>
    </row>
    <row r="48" spans="2:2" x14ac:dyDescent="0.3">
      <c r="B48" t="s">
        <v>282</v>
      </c>
    </row>
    <row r="49" spans="2:2" x14ac:dyDescent="0.3">
      <c r="B49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CCBD-1603-4F37-A586-1953BE66C259}">
  <dimension ref="A1:A21"/>
  <sheetViews>
    <sheetView workbookViewId="0">
      <selection activeCell="A21" sqref="A21"/>
    </sheetView>
  </sheetViews>
  <sheetFormatPr defaultRowHeight="14.4" x14ac:dyDescent="0.3"/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  <row r="4" spans="1:1" x14ac:dyDescent="0.3">
      <c r="A4" t="s">
        <v>6</v>
      </c>
    </row>
    <row r="5" spans="1:1" x14ac:dyDescent="0.3">
      <c r="A5" t="s">
        <v>7</v>
      </c>
    </row>
    <row r="6" spans="1:1" x14ac:dyDescent="0.3">
      <c r="A6" t="s">
        <v>8</v>
      </c>
    </row>
    <row r="7" spans="1:1" x14ac:dyDescent="0.3">
      <c r="A7" t="s">
        <v>9</v>
      </c>
    </row>
    <row r="8" spans="1:1" x14ac:dyDescent="0.3">
      <c r="A8" t="s">
        <v>10</v>
      </c>
    </row>
    <row r="9" spans="1:1" x14ac:dyDescent="0.3">
      <c r="A9" t="s">
        <v>11</v>
      </c>
    </row>
    <row r="10" spans="1:1" x14ac:dyDescent="0.3">
      <c r="A10" t="s">
        <v>12</v>
      </c>
    </row>
    <row r="11" spans="1:1" x14ac:dyDescent="0.3">
      <c r="A11" t="s">
        <v>13</v>
      </c>
    </row>
    <row r="12" spans="1:1" x14ac:dyDescent="0.3">
      <c r="A12" t="s">
        <v>14</v>
      </c>
    </row>
    <row r="13" spans="1:1" x14ac:dyDescent="0.3">
      <c r="A13" t="s">
        <v>15</v>
      </c>
    </row>
    <row r="14" spans="1:1" x14ac:dyDescent="0.3">
      <c r="A14" t="s">
        <v>16</v>
      </c>
    </row>
    <row r="15" spans="1:1" x14ac:dyDescent="0.3">
      <c r="A15" t="s">
        <v>17</v>
      </c>
    </row>
    <row r="16" spans="1:1" x14ac:dyDescent="0.3">
      <c r="A16" t="s">
        <v>18</v>
      </c>
    </row>
    <row r="17" spans="1:1" x14ac:dyDescent="0.3">
      <c r="A17" t="s">
        <v>19</v>
      </c>
    </row>
    <row r="18" spans="1:1" x14ac:dyDescent="0.3">
      <c r="A18" t="s">
        <v>20</v>
      </c>
    </row>
    <row r="19" spans="1:1" x14ac:dyDescent="0.3">
      <c r="A19" t="s">
        <v>21</v>
      </c>
    </row>
    <row r="20" spans="1:1" x14ac:dyDescent="0.3">
      <c r="A20" t="s">
        <v>22</v>
      </c>
    </row>
    <row r="21" spans="1:1" x14ac:dyDescent="0.3">
      <c r="A21" t="s">
        <v>282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36FB-78B2-468D-BAED-23EB5006CB2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AA31-D7FD-49A6-99DC-6BD81BE49D02}">
  <dimension ref="A1:C99"/>
  <sheetViews>
    <sheetView topLeftCell="A27" zoomScale="78" workbookViewId="0">
      <selection activeCell="H61" sqref="H61"/>
    </sheetView>
  </sheetViews>
  <sheetFormatPr defaultRowHeight="14.4" x14ac:dyDescent="0.3"/>
  <cols>
    <col min="1" max="1" width="19.44140625" customWidth="1"/>
    <col min="2" max="2" width="18.44140625" bestFit="1" customWidth="1"/>
    <col min="6" max="6" width="19" customWidth="1"/>
    <col min="7" max="7" width="13.21875" customWidth="1"/>
  </cols>
  <sheetData>
    <row r="1" spans="1:3" ht="22.8" x14ac:dyDescent="0.4">
      <c r="A1" s="1" t="s">
        <v>506</v>
      </c>
    </row>
    <row r="2" spans="1:3" x14ac:dyDescent="0.3">
      <c r="A2" s="5" t="s">
        <v>0</v>
      </c>
      <c r="B2" s="5" t="s">
        <v>1</v>
      </c>
      <c r="C2" s="5" t="s">
        <v>2</v>
      </c>
    </row>
    <row r="3" spans="1:3" x14ac:dyDescent="0.3">
      <c r="A3" t="s">
        <v>67</v>
      </c>
      <c r="B3" t="s">
        <v>20</v>
      </c>
      <c r="C3">
        <v>1</v>
      </c>
    </row>
    <row r="4" spans="1:3" x14ac:dyDescent="0.3">
      <c r="A4" t="s">
        <v>62</v>
      </c>
      <c r="B4" t="s">
        <v>20</v>
      </c>
      <c r="C4">
        <v>2</v>
      </c>
    </row>
    <row r="5" spans="1:3" x14ac:dyDescent="0.3">
      <c r="A5" t="s">
        <v>451</v>
      </c>
      <c r="B5" t="s">
        <v>17</v>
      </c>
      <c r="C5">
        <v>3</v>
      </c>
    </row>
    <row r="6" spans="1:3" x14ac:dyDescent="0.3">
      <c r="A6" t="s">
        <v>63</v>
      </c>
      <c r="B6" t="s">
        <v>20</v>
      </c>
      <c r="C6">
        <v>4</v>
      </c>
    </row>
    <row r="7" spans="1:3" x14ac:dyDescent="0.3">
      <c r="A7" t="s">
        <v>46</v>
      </c>
      <c r="B7" t="s">
        <v>16</v>
      </c>
      <c r="C7">
        <v>5</v>
      </c>
    </row>
    <row r="8" spans="1:3" x14ac:dyDescent="0.3">
      <c r="A8" t="s">
        <v>47</v>
      </c>
      <c r="B8" t="s">
        <v>16</v>
      </c>
      <c r="C8">
        <v>6</v>
      </c>
    </row>
    <row r="9" spans="1:3" x14ac:dyDescent="0.3">
      <c r="A9" t="s">
        <v>64</v>
      </c>
      <c r="B9" t="s">
        <v>20</v>
      </c>
      <c r="C9">
        <v>7</v>
      </c>
    </row>
    <row r="10" spans="1:3" x14ac:dyDescent="0.3">
      <c r="A10" t="s">
        <v>23</v>
      </c>
      <c r="B10" t="s">
        <v>17</v>
      </c>
      <c r="C10">
        <v>8</v>
      </c>
    </row>
    <row r="11" spans="1:3" x14ac:dyDescent="0.3">
      <c r="A11" t="s">
        <v>54</v>
      </c>
      <c r="B11" t="s">
        <v>12</v>
      </c>
      <c r="C11">
        <v>9</v>
      </c>
    </row>
    <row r="12" spans="1:3" x14ac:dyDescent="0.3">
      <c r="A12" t="s">
        <v>226</v>
      </c>
      <c r="B12" t="s">
        <v>15</v>
      </c>
      <c r="C12">
        <v>10</v>
      </c>
    </row>
    <row r="13" spans="1:3" x14ac:dyDescent="0.3">
      <c r="A13" t="s">
        <v>210</v>
      </c>
      <c r="B13" t="s">
        <v>19</v>
      </c>
      <c r="C13">
        <v>11</v>
      </c>
    </row>
    <row r="14" spans="1:3" x14ac:dyDescent="0.3">
      <c r="A14" t="s">
        <v>65</v>
      </c>
      <c r="B14" t="s">
        <v>20</v>
      </c>
      <c r="C14">
        <v>12</v>
      </c>
    </row>
    <row r="15" spans="1:3" x14ac:dyDescent="0.3">
      <c r="A15" t="s">
        <v>61</v>
      </c>
      <c r="B15" t="s">
        <v>22</v>
      </c>
      <c r="C15">
        <v>13</v>
      </c>
    </row>
    <row r="16" spans="1:3" x14ac:dyDescent="0.3">
      <c r="A16" t="s">
        <v>224</v>
      </c>
      <c r="B16" t="s">
        <v>5</v>
      </c>
      <c r="C16">
        <v>14</v>
      </c>
    </row>
    <row r="17" spans="1:3" x14ac:dyDescent="0.3">
      <c r="A17" t="s">
        <v>32</v>
      </c>
      <c r="B17" t="s">
        <v>17</v>
      </c>
      <c r="C17">
        <v>15</v>
      </c>
    </row>
    <row r="18" spans="1:3" x14ac:dyDescent="0.3">
      <c r="A18" t="s">
        <v>66</v>
      </c>
      <c r="B18" t="s">
        <v>20</v>
      </c>
      <c r="C18">
        <v>16</v>
      </c>
    </row>
    <row r="19" spans="1:3" x14ac:dyDescent="0.3">
      <c r="A19" t="s">
        <v>48</v>
      </c>
      <c r="B19" t="s">
        <v>16</v>
      </c>
      <c r="C19">
        <v>17</v>
      </c>
    </row>
    <row r="20" spans="1:3" x14ac:dyDescent="0.3">
      <c r="A20" t="s">
        <v>60</v>
      </c>
      <c r="B20" t="s">
        <v>22</v>
      </c>
      <c r="C20">
        <v>18</v>
      </c>
    </row>
    <row r="21" spans="1:3" x14ac:dyDescent="0.3">
      <c r="A21" t="s">
        <v>95</v>
      </c>
      <c r="B21" t="s">
        <v>3</v>
      </c>
      <c r="C21">
        <v>19</v>
      </c>
    </row>
    <row r="22" spans="1:3" x14ac:dyDescent="0.3">
      <c r="A22" t="s">
        <v>25</v>
      </c>
      <c r="B22" t="s">
        <v>17</v>
      </c>
      <c r="C22">
        <v>20</v>
      </c>
    </row>
    <row r="23" spans="1:3" x14ac:dyDescent="0.3">
      <c r="A23" t="s">
        <v>96</v>
      </c>
      <c r="B23" t="s">
        <v>3</v>
      </c>
      <c r="C23">
        <v>21</v>
      </c>
    </row>
    <row r="24" spans="1:3" x14ac:dyDescent="0.3">
      <c r="A24" t="s">
        <v>57</v>
      </c>
      <c r="B24" t="s">
        <v>12</v>
      </c>
      <c r="C24">
        <v>22</v>
      </c>
    </row>
    <row r="25" spans="1:3" x14ac:dyDescent="0.3">
      <c r="A25" t="s">
        <v>26</v>
      </c>
      <c r="B25" t="s">
        <v>17</v>
      </c>
      <c r="C25">
        <v>23</v>
      </c>
    </row>
    <row r="26" spans="1:3" x14ac:dyDescent="0.3">
      <c r="A26" t="s">
        <v>31</v>
      </c>
      <c r="B26" t="s">
        <v>17</v>
      </c>
      <c r="C26">
        <v>24</v>
      </c>
    </row>
    <row r="27" spans="1:3" x14ac:dyDescent="0.3">
      <c r="A27" t="s">
        <v>24</v>
      </c>
      <c r="B27" t="s">
        <v>17</v>
      </c>
      <c r="C27">
        <v>25</v>
      </c>
    </row>
    <row r="28" spans="1:3" x14ac:dyDescent="0.3">
      <c r="A28" t="s">
        <v>59</v>
      </c>
      <c r="B28" t="s">
        <v>12</v>
      </c>
      <c r="C28">
        <v>26</v>
      </c>
    </row>
    <row r="29" spans="1:3" x14ac:dyDescent="0.3">
      <c r="A29" t="s">
        <v>49</v>
      </c>
      <c r="B29" t="s">
        <v>16</v>
      </c>
      <c r="C29">
        <v>27</v>
      </c>
    </row>
    <row r="30" spans="1:3" x14ac:dyDescent="0.3">
      <c r="A30" t="s">
        <v>97</v>
      </c>
      <c r="B30" t="s">
        <v>3</v>
      </c>
      <c r="C30">
        <v>28</v>
      </c>
    </row>
    <row r="31" spans="1:3" x14ac:dyDescent="0.3">
      <c r="A31" t="s">
        <v>58</v>
      </c>
      <c r="B31" t="s">
        <v>12</v>
      </c>
      <c r="C31">
        <v>29</v>
      </c>
    </row>
    <row r="32" spans="1:3" x14ac:dyDescent="0.3">
      <c r="A32" t="s">
        <v>231</v>
      </c>
      <c r="B32" t="s">
        <v>15</v>
      </c>
      <c r="C32">
        <v>30</v>
      </c>
    </row>
    <row r="33" spans="1:3" x14ac:dyDescent="0.3">
      <c r="A33" t="s">
        <v>431</v>
      </c>
      <c r="C33">
        <v>31</v>
      </c>
    </row>
    <row r="34" spans="1:3" x14ac:dyDescent="0.3">
      <c r="A34" t="s">
        <v>50</v>
      </c>
      <c r="B34" t="s">
        <v>16</v>
      </c>
      <c r="C34">
        <v>32</v>
      </c>
    </row>
    <row r="35" spans="1:3" x14ac:dyDescent="0.3">
      <c r="A35" t="s">
        <v>98</v>
      </c>
      <c r="B35" t="s">
        <v>3</v>
      </c>
      <c r="C35">
        <v>33</v>
      </c>
    </row>
    <row r="36" spans="1:3" x14ac:dyDescent="0.3">
      <c r="A36" t="s">
        <v>99</v>
      </c>
      <c r="B36" t="s">
        <v>3</v>
      </c>
      <c r="C36">
        <v>34</v>
      </c>
    </row>
    <row r="37" spans="1:3" x14ac:dyDescent="0.3">
      <c r="A37" t="s">
        <v>431</v>
      </c>
      <c r="C37">
        <v>35</v>
      </c>
    </row>
    <row r="38" spans="1:3" x14ac:dyDescent="0.3">
      <c r="A38" t="s">
        <v>227</v>
      </c>
      <c r="B38" t="s">
        <v>15</v>
      </c>
      <c r="C38">
        <v>36</v>
      </c>
    </row>
    <row r="39" spans="1:3" x14ac:dyDescent="0.3">
      <c r="A39" t="s">
        <v>51</v>
      </c>
      <c r="B39" t="s">
        <v>16</v>
      </c>
      <c r="C39">
        <v>37</v>
      </c>
    </row>
    <row r="40" spans="1:3" x14ac:dyDescent="0.3">
      <c r="A40" t="s">
        <v>52</v>
      </c>
      <c r="B40" t="s">
        <v>16</v>
      </c>
      <c r="C40">
        <v>38</v>
      </c>
    </row>
    <row r="41" spans="1:3" x14ac:dyDescent="0.3">
      <c r="A41" t="s">
        <v>53</v>
      </c>
      <c r="B41" t="s">
        <v>16</v>
      </c>
      <c r="C41">
        <v>39</v>
      </c>
    </row>
    <row r="42" spans="1:3" x14ac:dyDescent="0.3">
      <c r="A42" t="s">
        <v>100</v>
      </c>
      <c r="B42" t="s">
        <v>3</v>
      </c>
      <c r="C42">
        <v>40</v>
      </c>
    </row>
    <row r="43" spans="1:3" x14ac:dyDescent="0.3">
      <c r="A43" t="s">
        <v>431</v>
      </c>
      <c r="C43">
        <v>41</v>
      </c>
    </row>
    <row r="44" spans="1:3" x14ac:dyDescent="0.3">
      <c r="A44" t="s">
        <v>431</v>
      </c>
      <c r="C44">
        <v>42</v>
      </c>
    </row>
    <row r="45" spans="1:3" x14ac:dyDescent="0.3">
      <c r="A45" t="s">
        <v>437</v>
      </c>
      <c r="B45" t="s">
        <v>13</v>
      </c>
      <c r="C45">
        <v>43</v>
      </c>
    </row>
    <row r="46" spans="1:3" x14ac:dyDescent="0.3">
      <c r="A46" t="s">
        <v>437</v>
      </c>
      <c r="B46" t="s">
        <v>13</v>
      </c>
      <c r="C46">
        <v>44</v>
      </c>
    </row>
    <row r="47" spans="1:3" x14ac:dyDescent="0.3">
      <c r="A47" t="s">
        <v>35</v>
      </c>
      <c r="B47" t="s">
        <v>16</v>
      </c>
      <c r="C47">
        <v>45</v>
      </c>
    </row>
    <row r="48" spans="1:3" x14ac:dyDescent="0.3">
      <c r="A48" t="s">
        <v>444</v>
      </c>
      <c r="B48" t="s">
        <v>13</v>
      </c>
      <c r="C48">
        <v>46</v>
      </c>
    </row>
    <row r="49" spans="1:3" x14ac:dyDescent="0.3">
      <c r="A49" t="s">
        <v>33</v>
      </c>
      <c r="B49" t="s">
        <v>17</v>
      </c>
      <c r="C49">
        <v>47</v>
      </c>
    </row>
    <row r="50" spans="1:3" x14ac:dyDescent="0.3">
      <c r="A50" t="s">
        <v>56</v>
      </c>
      <c r="B50" t="s">
        <v>12</v>
      </c>
      <c r="C50">
        <v>48</v>
      </c>
    </row>
    <row r="51" spans="1:3" x14ac:dyDescent="0.3">
      <c r="A51" t="s">
        <v>34</v>
      </c>
      <c r="B51" t="s">
        <v>17</v>
      </c>
      <c r="C51">
        <v>49</v>
      </c>
    </row>
    <row r="52" spans="1:3" x14ac:dyDescent="0.3">
      <c r="A52" t="s">
        <v>443</v>
      </c>
      <c r="B52" t="s">
        <v>13</v>
      </c>
      <c r="C52">
        <v>50</v>
      </c>
    </row>
    <row r="53" spans="1:3" x14ac:dyDescent="0.3">
      <c r="A53" t="s">
        <v>55</v>
      </c>
      <c r="B53" t="s">
        <v>12</v>
      </c>
      <c r="C53">
        <v>51</v>
      </c>
    </row>
    <row r="54" spans="1:3" x14ac:dyDescent="0.3">
      <c r="A54" t="s">
        <v>36</v>
      </c>
      <c r="B54" t="s">
        <v>16</v>
      </c>
      <c r="C54">
        <v>52</v>
      </c>
    </row>
    <row r="55" spans="1:3" x14ac:dyDescent="0.3">
      <c r="A55" t="s">
        <v>28</v>
      </c>
      <c r="B55" t="s">
        <v>17</v>
      </c>
      <c r="C55">
        <v>53</v>
      </c>
    </row>
    <row r="56" spans="1:3" x14ac:dyDescent="0.3">
      <c r="A56" t="s">
        <v>225</v>
      </c>
      <c r="B56" t="s">
        <v>15</v>
      </c>
      <c r="C56">
        <v>54</v>
      </c>
    </row>
    <row r="57" spans="1:3" x14ac:dyDescent="0.3">
      <c r="A57" t="s">
        <v>431</v>
      </c>
      <c r="C57">
        <v>55</v>
      </c>
    </row>
    <row r="58" spans="1:3" x14ac:dyDescent="0.3">
      <c r="A58" t="s">
        <v>44</v>
      </c>
      <c r="B58" t="s">
        <v>10</v>
      </c>
      <c r="C58">
        <v>56</v>
      </c>
    </row>
    <row r="59" spans="1:3" x14ac:dyDescent="0.3">
      <c r="A59" t="s">
        <v>45</v>
      </c>
      <c r="B59" t="s">
        <v>10</v>
      </c>
      <c r="C59">
        <v>57</v>
      </c>
    </row>
    <row r="60" spans="1:3" x14ac:dyDescent="0.3">
      <c r="A60" t="s">
        <v>43</v>
      </c>
      <c r="B60" t="s">
        <v>10</v>
      </c>
      <c r="C60">
        <v>58</v>
      </c>
    </row>
    <row r="61" spans="1:3" x14ac:dyDescent="0.3">
      <c r="A61" s="9" t="s">
        <v>39</v>
      </c>
      <c r="B61" s="9" t="s">
        <v>14</v>
      </c>
      <c r="C61" s="9">
        <v>59</v>
      </c>
    </row>
    <row r="62" spans="1:3" x14ac:dyDescent="0.3">
      <c r="A62" t="s">
        <v>211</v>
      </c>
      <c r="B62" t="s">
        <v>19</v>
      </c>
      <c r="C62">
        <v>60</v>
      </c>
    </row>
    <row r="63" spans="1:3" x14ac:dyDescent="0.3">
      <c r="A63" t="s">
        <v>37</v>
      </c>
      <c r="B63" t="s">
        <v>16</v>
      </c>
      <c r="C63">
        <v>61</v>
      </c>
    </row>
    <row r="64" spans="1:3" x14ac:dyDescent="0.3">
      <c r="A64" t="s">
        <v>42</v>
      </c>
      <c r="B64" t="s">
        <v>10</v>
      </c>
      <c r="C64">
        <v>62</v>
      </c>
    </row>
    <row r="65" spans="1:3" x14ac:dyDescent="0.3">
      <c r="A65" t="s">
        <v>38</v>
      </c>
      <c r="B65" t="s">
        <v>16</v>
      </c>
      <c r="C65">
        <v>63</v>
      </c>
    </row>
    <row r="66" spans="1:3" x14ac:dyDescent="0.3">
      <c r="A66" t="s">
        <v>431</v>
      </c>
      <c r="C66">
        <v>64</v>
      </c>
    </row>
    <row r="67" spans="1:3" x14ac:dyDescent="0.3">
      <c r="A67" t="s">
        <v>30</v>
      </c>
      <c r="B67" t="s">
        <v>17</v>
      </c>
      <c r="C67">
        <v>65</v>
      </c>
    </row>
    <row r="68" spans="1:3" x14ac:dyDescent="0.3">
      <c r="A68" t="s">
        <v>222</v>
      </c>
      <c r="B68" t="s">
        <v>7</v>
      </c>
      <c r="C68">
        <v>66</v>
      </c>
    </row>
    <row r="69" spans="1:3" x14ac:dyDescent="0.3">
      <c r="A69" t="s">
        <v>431</v>
      </c>
      <c r="C69">
        <v>67</v>
      </c>
    </row>
    <row r="70" spans="1:3" x14ac:dyDescent="0.3">
      <c r="A70" t="s">
        <v>230</v>
      </c>
      <c r="B70" t="s">
        <v>15</v>
      </c>
      <c r="C70">
        <v>68</v>
      </c>
    </row>
    <row r="71" spans="1:3" x14ac:dyDescent="0.3">
      <c r="A71" t="s">
        <v>442</v>
      </c>
      <c r="B71" t="s">
        <v>13</v>
      </c>
      <c r="C71">
        <v>69</v>
      </c>
    </row>
    <row r="72" spans="1:3" x14ac:dyDescent="0.3">
      <c r="A72" t="s">
        <v>41</v>
      </c>
      <c r="B72" t="s">
        <v>10</v>
      </c>
      <c r="C72">
        <v>70</v>
      </c>
    </row>
    <row r="73" spans="1:3" x14ac:dyDescent="0.3">
      <c r="A73" t="s">
        <v>223</v>
      </c>
      <c r="B73" t="s">
        <v>5</v>
      </c>
      <c r="C73">
        <v>71</v>
      </c>
    </row>
    <row r="74" spans="1:3" x14ac:dyDescent="0.3">
      <c r="A74" t="s">
        <v>40</v>
      </c>
      <c r="B74" t="s">
        <v>14</v>
      </c>
      <c r="C74">
        <v>72</v>
      </c>
    </row>
    <row r="75" spans="1:3" x14ac:dyDescent="0.3">
      <c r="A75" t="s">
        <v>29</v>
      </c>
      <c r="B75" t="s">
        <v>17</v>
      </c>
      <c r="C75">
        <v>73</v>
      </c>
    </row>
    <row r="76" spans="1:3" x14ac:dyDescent="0.3">
      <c r="A76" t="s">
        <v>431</v>
      </c>
      <c r="C76">
        <v>74</v>
      </c>
    </row>
    <row r="77" spans="1:3" x14ac:dyDescent="0.3">
      <c r="A77" t="s">
        <v>431</v>
      </c>
      <c r="C77">
        <v>75</v>
      </c>
    </row>
    <row r="78" spans="1:3" x14ac:dyDescent="0.3">
      <c r="A78" t="s">
        <v>431</v>
      </c>
      <c r="C78">
        <v>76</v>
      </c>
    </row>
    <row r="79" spans="1:3" x14ac:dyDescent="0.3">
      <c r="A79" t="s">
        <v>27</v>
      </c>
      <c r="B79" t="s">
        <v>17</v>
      </c>
      <c r="C79">
        <v>77</v>
      </c>
    </row>
    <row r="80" spans="1:3" x14ac:dyDescent="0.3">
      <c r="A80" t="s">
        <v>441</v>
      </c>
      <c r="B80" t="s">
        <v>13</v>
      </c>
      <c r="C80">
        <v>78</v>
      </c>
    </row>
    <row r="81" spans="1:3" x14ac:dyDescent="0.3">
      <c r="A81" t="s">
        <v>229</v>
      </c>
      <c r="B81" t="s">
        <v>15</v>
      </c>
      <c r="C81">
        <v>79</v>
      </c>
    </row>
    <row r="82" spans="1:3" x14ac:dyDescent="0.3">
      <c r="A82" t="s">
        <v>232</v>
      </c>
      <c r="B82" t="s">
        <v>15</v>
      </c>
      <c r="C82">
        <v>80</v>
      </c>
    </row>
    <row r="83" spans="1:3" x14ac:dyDescent="0.3">
      <c r="A83" t="s">
        <v>228</v>
      </c>
      <c r="B83" t="s">
        <v>15</v>
      </c>
      <c r="C83">
        <v>81</v>
      </c>
    </row>
    <row r="84" spans="1:3" x14ac:dyDescent="0.3">
      <c r="A84" t="s">
        <v>212</v>
      </c>
      <c r="B84" t="s">
        <v>19</v>
      </c>
      <c r="C84">
        <v>82</v>
      </c>
    </row>
    <row r="85" spans="1:3" x14ac:dyDescent="0.3">
      <c r="A85" t="s">
        <v>440</v>
      </c>
      <c r="B85" t="s">
        <v>13</v>
      </c>
      <c r="C85">
        <v>83</v>
      </c>
    </row>
    <row r="86" spans="1:3" x14ac:dyDescent="0.3">
      <c r="A86" t="s">
        <v>439</v>
      </c>
      <c r="B86" t="s">
        <v>13</v>
      </c>
      <c r="C86">
        <v>84</v>
      </c>
    </row>
    <row r="87" spans="1:3" x14ac:dyDescent="0.3">
      <c r="A87" t="s">
        <v>438</v>
      </c>
      <c r="B87" t="s">
        <v>13</v>
      </c>
      <c r="C87">
        <v>85</v>
      </c>
    </row>
    <row r="90" spans="1:3" x14ac:dyDescent="0.3">
      <c r="A90" s="5" t="s">
        <v>454</v>
      </c>
    </row>
    <row r="91" spans="1:3" x14ac:dyDescent="0.3">
      <c r="A91" s="5"/>
    </row>
    <row r="92" spans="1:3" x14ac:dyDescent="0.3">
      <c r="A92" t="s">
        <v>20</v>
      </c>
      <c r="B92" t="s">
        <v>449</v>
      </c>
      <c r="C92">
        <f>1+2+4+7</f>
        <v>14</v>
      </c>
    </row>
    <row r="93" spans="1:3" x14ac:dyDescent="0.3">
      <c r="A93" t="s">
        <v>17</v>
      </c>
      <c r="B93" t="s">
        <v>452</v>
      </c>
      <c r="C93">
        <f>3+8+15+20</f>
        <v>46</v>
      </c>
    </row>
    <row r="94" spans="1:3" x14ac:dyDescent="0.3">
      <c r="A94" t="s">
        <v>16</v>
      </c>
      <c r="B94" t="s">
        <v>445</v>
      </c>
      <c r="C94">
        <f>5+6+17+27</f>
        <v>55</v>
      </c>
    </row>
    <row r="95" spans="1:3" x14ac:dyDescent="0.3">
      <c r="A95" t="s">
        <v>12</v>
      </c>
      <c r="B95" t="s">
        <v>453</v>
      </c>
      <c r="C95">
        <f>9+22+26+29</f>
        <v>86</v>
      </c>
    </row>
    <row r="96" spans="1:3" x14ac:dyDescent="0.3">
      <c r="A96" t="s">
        <v>3</v>
      </c>
      <c r="B96" t="s">
        <v>447</v>
      </c>
      <c r="C96">
        <f>19+21+28+33</f>
        <v>101</v>
      </c>
    </row>
    <row r="97" spans="1:3" x14ac:dyDescent="0.3">
      <c r="A97" t="s">
        <v>15</v>
      </c>
      <c r="B97" t="s">
        <v>450</v>
      </c>
      <c r="C97">
        <f>10+30+36+54</f>
        <v>130</v>
      </c>
    </row>
    <row r="98" spans="1:3" x14ac:dyDescent="0.3">
      <c r="A98" t="s">
        <v>13</v>
      </c>
      <c r="B98" t="s">
        <v>446</v>
      </c>
      <c r="C98">
        <f>43+44+46+50</f>
        <v>183</v>
      </c>
    </row>
    <row r="99" spans="1:3" x14ac:dyDescent="0.3">
      <c r="A99" t="s">
        <v>10</v>
      </c>
      <c r="B99" t="s">
        <v>448</v>
      </c>
      <c r="C99">
        <f>56+57+58+62</f>
        <v>233</v>
      </c>
    </row>
  </sheetData>
  <sortState xmlns:xlrd2="http://schemas.microsoft.com/office/spreadsheetml/2017/richdata2" ref="A92:C100">
    <sortCondition ref="C92:C100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38D9BF-D320-4EA1-A39A-618D182FBBE7}">
          <x14:formula1>
            <xm:f>Sheet10!$A$1:$A$20</xm:f>
          </x14:formula1>
          <xm:sqref>A97:A100 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C94B-07A4-42AD-B3FA-621898859569}">
  <dimension ref="A1:C114"/>
  <sheetViews>
    <sheetView topLeftCell="A72" zoomScale="91" workbookViewId="0">
      <selection activeCell="H82" sqref="H82"/>
    </sheetView>
  </sheetViews>
  <sheetFormatPr defaultRowHeight="14.4" x14ac:dyDescent="0.3"/>
  <cols>
    <col min="1" max="1" width="31.21875" customWidth="1"/>
    <col min="2" max="2" width="15.88671875" bestFit="1" customWidth="1"/>
    <col min="6" max="6" width="19.5546875" customWidth="1"/>
  </cols>
  <sheetData>
    <row r="1" spans="1:3" ht="22.8" x14ac:dyDescent="0.4">
      <c r="A1" s="1" t="s">
        <v>504</v>
      </c>
    </row>
    <row r="2" spans="1:3" x14ac:dyDescent="0.3">
      <c r="A2" s="5" t="s">
        <v>0</v>
      </c>
      <c r="B2" s="5" t="s">
        <v>1</v>
      </c>
      <c r="C2" s="5" t="s">
        <v>2</v>
      </c>
    </row>
    <row r="3" spans="1:3" x14ac:dyDescent="0.3">
      <c r="A3" t="s">
        <v>162</v>
      </c>
      <c r="B3" t="s">
        <v>8</v>
      </c>
      <c r="C3">
        <v>1</v>
      </c>
    </row>
    <row r="4" spans="1:3" x14ac:dyDescent="0.3">
      <c r="A4" t="s">
        <v>88</v>
      </c>
      <c r="B4" t="s">
        <v>12</v>
      </c>
      <c r="C4">
        <v>2</v>
      </c>
    </row>
    <row r="5" spans="1:3" x14ac:dyDescent="0.3">
      <c r="A5" t="s">
        <v>94</v>
      </c>
      <c r="B5" t="s">
        <v>22</v>
      </c>
      <c r="C5">
        <v>3</v>
      </c>
    </row>
    <row r="6" spans="1:3" x14ac:dyDescent="0.3">
      <c r="A6" t="s">
        <v>89</v>
      </c>
      <c r="B6" t="s">
        <v>12</v>
      </c>
      <c r="C6">
        <v>4</v>
      </c>
    </row>
    <row r="7" spans="1:3" x14ac:dyDescent="0.3">
      <c r="A7" t="s">
        <v>169</v>
      </c>
      <c r="B7" t="s">
        <v>5</v>
      </c>
      <c r="C7">
        <v>5</v>
      </c>
    </row>
    <row r="8" spans="1:3" x14ac:dyDescent="0.3">
      <c r="A8" t="s">
        <v>68</v>
      </c>
      <c r="B8" t="s">
        <v>10</v>
      </c>
      <c r="C8">
        <v>6</v>
      </c>
    </row>
    <row r="9" spans="1:3" x14ac:dyDescent="0.3">
      <c r="A9" t="s">
        <v>171</v>
      </c>
      <c r="B9" t="s">
        <v>4</v>
      </c>
      <c r="C9">
        <v>7</v>
      </c>
    </row>
    <row r="10" spans="1:3" x14ac:dyDescent="0.3">
      <c r="A10" t="s">
        <v>234</v>
      </c>
      <c r="B10" t="s">
        <v>11</v>
      </c>
      <c r="C10">
        <v>8</v>
      </c>
    </row>
    <row r="11" spans="1:3" x14ac:dyDescent="0.3">
      <c r="A11" t="s">
        <v>163</v>
      </c>
      <c r="B11" t="s">
        <v>8</v>
      </c>
      <c r="C11">
        <v>9</v>
      </c>
    </row>
    <row r="12" spans="1:3" x14ac:dyDescent="0.3">
      <c r="A12" t="s">
        <v>87</v>
      </c>
      <c r="B12" t="s">
        <v>12</v>
      </c>
      <c r="C12">
        <v>10</v>
      </c>
    </row>
    <row r="13" spans="1:3" x14ac:dyDescent="0.3">
      <c r="A13" t="s">
        <v>235</v>
      </c>
      <c r="B13" t="s">
        <v>11</v>
      </c>
      <c r="C13">
        <v>11</v>
      </c>
    </row>
    <row r="14" spans="1:3" x14ac:dyDescent="0.3">
      <c r="A14" t="s">
        <v>431</v>
      </c>
      <c r="C14">
        <v>12</v>
      </c>
    </row>
    <row r="15" spans="1:3" x14ac:dyDescent="0.3">
      <c r="A15" t="s">
        <v>215</v>
      </c>
      <c r="B15" t="s">
        <v>7</v>
      </c>
      <c r="C15">
        <v>13</v>
      </c>
    </row>
    <row r="16" spans="1:3" x14ac:dyDescent="0.3">
      <c r="A16" t="s">
        <v>172</v>
      </c>
      <c r="B16" t="s">
        <v>4</v>
      </c>
      <c r="C16">
        <v>14</v>
      </c>
    </row>
    <row r="17" spans="1:3" x14ac:dyDescent="0.3">
      <c r="A17" t="s">
        <v>93</v>
      </c>
      <c r="B17" t="s">
        <v>22</v>
      </c>
      <c r="C17">
        <v>15</v>
      </c>
    </row>
    <row r="18" spans="1:3" x14ac:dyDescent="0.3">
      <c r="A18" t="s">
        <v>92</v>
      </c>
      <c r="B18" t="s">
        <v>12</v>
      </c>
      <c r="C18">
        <v>16</v>
      </c>
    </row>
    <row r="19" spans="1:3" x14ac:dyDescent="0.3">
      <c r="A19" t="s">
        <v>173</v>
      </c>
      <c r="B19" t="s">
        <v>4</v>
      </c>
      <c r="C19">
        <v>17</v>
      </c>
    </row>
    <row r="20" spans="1:3" x14ac:dyDescent="0.3">
      <c r="A20" t="s">
        <v>164</v>
      </c>
      <c r="B20" t="s">
        <v>8</v>
      </c>
      <c r="C20">
        <v>18</v>
      </c>
    </row>
    <row r="21" spans="1:3" x14ac:dyDescent="0.3">
      <c r="A21" t="s">
        <v>431</v>
      </c>
      <c r="C21">
        <v>19</v>
      </c>
    </row>
    <row r="22" spans="1:3" x14ac:dyDescent="0.3">
      <c r="A22" t="s">
        <v>81</v>
      </c>
      <c r="B22" t="s">
        <v>9</v>
      </c>
      <c r="C22">
        <v>20</v>
      </c>
    </row>
    <row r="23" spans="1:3" x14ac:dyDescent="0.3">
      <c r="A23" t="s">
        <v>167</v>
      </c>
      <c r="B23" t="s">
        <v>6</v>
      </c>
      <c r="C23">
        <v>21</v>
      </c>
    </row>
    <row r="24" spans="1:3" x14ac:dyDescent="0.3">
      <c r="A24" t="s">
        <v>72</v>
      </c>
      <c r="B24" t="s">
        <v>21</v>
      </c>
      <c r="C24">
        <v>22</v>
      </c>
    </row>
    <row r="25" spans="1:3" x14ac:dyDescent="0.3">
      <c r="A25" t="s">
        <v>136</v>
      </c>
      <c r="B25" t="s">
        <v>15</v>
      </c>
      <c r="C25">
        <v>23</v>
      </c>
    </row>
    <row r="26" spans="1:3" x14ac:dyDescent="0.3">
      <c r="A26" t="s">
        <v>217</v>
      </c>
      <c r="B26" t="s">
        <v>7</v>
      </c>
      <c r="C26">
        <v>24</v>
      </c>
    </row>
    <row r="27" spans="1:3" x14ac:dyDescent="0.3">
      <c r="A27" t="s">
        <v>90</v>
      </c>
      <c r="B27" t="s">
        <v>12</v>
      </c>
      <c r="C27">
        <v>25</v>
      </c>
    </row>
    <row r="28" spans="1:3" x14ac:dyDescent="0.3">
      <c r="A28" t="s">
        <v>221</v>
      </c>
      <c r="B28" t="s">
        <v>7</v>
      </c>
      <c r="C28">
        <v>26</v>
      </c>
    </row>
    <row r="29" spans="1:3" x14ac:dyDescent="0.3">
      <c r="A29" t="s">
        <v>236</v>
      </c>
      <c r="B29" t="s">
        <v>11</v>
      </c>
      <c r="C29">
        <v>27</v>
      </c>
    </row>
    <row r="30" spans="1:3" x14ac:dyDescent="0.3">
      <c r="A30" t="s">
        <v>76</v>
      </c>
      <c r="B30" t="s">
        <v>3</v>
      </c>
      <c r="C30">
        <v>28</v>
      </c>
    </row>
    <row r="31" spans="1:3" x14ac:dyDescent="0.3">
      <c r="A31" t="s">
        <v>138</v>
      </c>
      <c r="B31" t="s">
        <v>15</v>
      </c>
      <c r="C31">
        <v>29</v>
      </c>
    </row>
    <row r="32" spans="1:3" x14ac:dyDescent="0.3">
      <c r="A32" t="s">
        <v>237</v>
      </c>
      <c r="B32" t="s">
        <v>11</v>
      </c>
      <c r="C32">
        <v>30</v>
      </c>
    </row>
    <row r="33" spans="1:3" x14ac:dyDescent="0.3">
      <c r="A33" t="s">
        <v>77</v>
      </c>
      <c r="B33" t="s">
        <v>3</v>
      </c>
      <c r="C33">
        <v>31</v>
      </c>
    </row>
    <row r="34" spans="1:3" x14ac:dyDescent="0.3">
      <c r="A34" t="s">
        <v>139</v>
      </c>
      <c r="B34" t="s">
        <v>15</v>
      </c>
      <c r="C34">
        <v>32</v>
      </c>
    </row>
    <row r="35" spans="1:3" x14ac:dyDescent="0.3">
      <c r="A35" t="s">
        <v>218</v>
      </c>
      <c r="B35" t="s">
        <v>7</v>
      </c>
      <c r="C35">
        <v>33</v>
      </c>
    </row>
    <row r="36" spans="1:3" x14ac:dyDescent="0.3">
      <c r="A36" t="s">
        <v>78</v>
      </c>
      <c r="B36" t="s">
        <v>3</v>
      </c>
      <c r="C36">
        <v>34</v>
      </c>
    </row>
    <row r="37" spans="1:3" x14ac:dyDescent="0.3">
      <c r="A37" t="s">
        <v>82</v>
      </c>
      <c r="B37" t="s">
        <v>9</v>
      </c>
      <c r="C37">
        <v>35</v>
      </c>
    </row>
    <row r="38" spans="1:3" x14ac:dyDescent="0.3">
      <c r="A38" t="s">
        <v>219</v>
      </c>
      <c r="B38" t="s">
        <v>7</v>
      </c>
      <c r="C38">
        <v>36</v>
      </c>
    </row>
    <row r="39" spans="1:3" x14ac:dyDescent="0.3">
      <c r="A39" t="s">
        <v>220</v>
      </c>
      <c r="B39" t="s">
        <v>7</v>
      </c>
      <c r="C39">
        <v>37</v>
      </c>
    </row>
    <row r="40" spans="1:3" x14ac:dyDescent="0.3">
      <c r="A40" t="s">
        <v>238</v>
      </c>
      <c r="B40" t="s">
        <v>11</v>
      </c>
      <c r="C40">
        <v>38</v>
      </c>
    </row>
    <row r="41" spans="1:3" x14ac:dyDescent="0.3">
      <c r="A41" t="s">
        <v>135</v>
      </c>
      <c r="B41" t="s">
        <v>15</v>
      </c>
      <c r="C41">
        <v>39</v>
      </c>
    </row>
    <row r="42" spans="1:3" x14ac:dyDescent="0.3">
      <c r="A42" t="s">
        <v>83</v>
      </c>
      <c r="B42" t="s">
        <v>9</v>
      </c>
      <c r="C42">
        <v>40</v>
      </c>
    </row>
    <row r="43" spans="1:3" x14ac:dyDescent="0.3">
      <c r="A43" t="s">
        <v>137</v>
      </c>
      <c r="B43" t="s">
        <v>15</v>
      </c>
      <c r="C43">
        <v>41</v>
      </c>
    </row>
    <row r="44" spans="1:3" x14ac:dyDescent="0.3">
      <c r="A44" t="s">
        <v>239</v>
      </c>
      <c r="B44" t="s">
        <v>11</v>
      </c>
      <c r="C44">
        <v>42</v>
      </c>
    </row>
    <row r="45" spans="1:3" x14ac:dyDescent="0.3">
      <c r="A45" t="s">
        <v>84</v>
      </c>
      <c r="B45" t="s">
        <v>9</v>
      </c>
      <c r="C45">
        <v>43</v>
      </c>
    </row>
    <row r="46" spans="1:3" x14ac:dyDescent="0.3">
      <c r="A46" t="s">
        <v>73</v>
      </c>
      <c r="B46" t="s">
        <v>21</v>
      </c>
      <c r="C46">
        <v>44</v>
      </c>
    </row>
    <row r="47" spans="1:3" x14ac:dyDescent="0.3">
      <c r="A47" t="s">
        <v>141</v>
      </c>
      <c r="B47" t="s">
        <v>15</v>
      </c>
      <c r="C47">
        <v>45</v>
      </c>
    </row>
    <row r="48" spans="1:3" x14ac:dyDescent="0.3">
      <c r="A48" t="s">
        <v>79</v>
      </c>
      <c r="B48" t="s">
        <v>3</v>
      </c>
      <c r="C48">
        <v>46</v>
      </c>
    </row>
    <row r="49" spans="1:3" x14ac:dyDescent="0.3">
      <c r="A49" t="s">
        <v>176</v>
      </c>
      <c r="B49" t="s">
        <v>4</v>
      </c>
      <c r="C49">
        <v>47</v>
      </c>
    </row>
    <row r="50" spans="1:3" x14ac:dyDescent="0.3">
      <c r="A50" t="s">
        <v>242</v>
      </c>
      <c r="B50" t="s">
        <v>11</v>
      </c>
      <c r="C50">
        <v>48</v>
      </c>
    </row>
    <row r="51" spans="1:3" x14ac:dyDescent="0.3">
      <c r="A51" t="s">
        <v>91</v>
      </c>
      <c r="B51" t="s">
        <v>12</v>
      </c>
      <c r="C51">
        <v>49</v>
      </c>
    </row>
    <row r="52" spans="1:3" x14ac:dyDescent="0.3">
      <c r="A52" t="s">
        <v>491</v>
      </c>
      <c r="B52" t="s">
        <v>13</v>
      </c>
      <c r="C52">
        <v>50</v>
      </c>
    </row>
    <row r="53" spans="1:3" x14ac:dyDescent="0.3">
      <c r="A53" t="s">
        <v>240</v>
      </c>
      <c r="B53" t="s">
        <v>11</v>
      </c>
      <c r="C53">
        <v>51</v>
      </c>
    </row>
    <row r="54" spans="1:3" x14ac:dyDescent="0.3">
      <c r="A54" t="s">
        <v>80</v>
      </c>
      <c r="B54" t="s">
        <v>3</v>
      </c>
      <c r="C54">
        <v>52</v>
      </c>
    </row>
    <row r="55" spans="1:3" x14ac:dyDescent="0.3">
      <c r="A55" t="s">
        <v>177</v>
      </c>
      <c r="B55" t="s">
        <v>4</v>
      </c>
      <c r="C55">
        <v>53</v>
      </c>
    </row>
    <row r="56" spans="1:3" x14ac:dyDescent="0.3">
      <c r="A56" t="s">
        <v>241</v>
      </c>
      <c r="B56" t="s">
        <v>11</v>
      </c>
      <c r="C56">
        <v>54</v>
      </c>
    </row>
    <row r="57" spans="1:3" x14ac:dyDescent="0.3">
      <c r="A57" t="s">
        <v>178</v>
      </c>
      <c r="B57" t="s">
        <v>4</v>
      </c>
      <c r="C57">
        <v>55</v>
      </c>
    </row>
    <row r="58" spans="1:3" x14ac:dyDescent="0.3">
      <c r="A58" t="s">
        <v>175</v>
      </c>
      <c r="B58" t="s">
        <v>4</v>
      </c>
      <c r="C58">
        <v>56</v>
      </c>
    </row>
    <row r="59" spans="1:3" x14ac:dyDescent="0.3">
      <c r="A59" t="s">
        <v>174</v>
      </c>
      <c r="B59" t="s">
        <v>4</v>
      </c>
      <c r="C59">
        <v>57</v>
      </c>
    </row>
    <row r="60" spans="1:3" x14ac:dyDescent="0.3">
      <c r="A60" t="s">
        <v>85</v>
      </c>
      <c r="B60" t="s">
        <v>9</v>
      </c>
      <c r="C60">
        <v>58</v>
      </c>
    </row>
    <row r="61" spans="1:3" x14ac:dyDescent="0.3">
      <c r="A61" t="s">
        <v>492</v>
      </c>
      <c r="B61" t="s">
        <v>13</v>
      </c>
      <c r="C61">
        <v>59</v>
      </c>
    </row>
    <row r="62" spans="1:3" x14ac:dyDescent="0.3">
      <c r="A62" t="s">
        <v>493</v>
      </c>
      <c r="B62" t="s">
        <v>13</v>
      </c>
      <c r="C62">
        <v>60</v>
      </c>
    </row>
    <row r="63" spans="1:3" x14ac:dyDescent="0.3">
      <c r="A63" t="s">
        <v>180</v>
      </c>
      <c r="B63" t="s">
        <v>4</v>
      </c>
      <c r="C63">
        <v>61</v>
      </c>
    </row>
    <row r="64" spans="1:3" x14ac:dyDescent="0.3">
      <c r="A64" t="s">
        <v>494</v>
      </c>
      <c r="B64" t="s">
        <v>13</v>
      </c>
      <c r="C64">
        <v>62</v>
      </c>
    </row>
    <row r="65" spans="1:3" x14ac:dyDescent="0.3">
      <c r="A65" t="s">
        <v>214</v>
      </c>
      <c r="B65" t="s">
        <v>7</v>
      </c>
      <c r="C65">
        <v>63</v>
      </c>
    </row>
    <row r="66" spans="1:3" x14ac:dyDescent="0.3">
      <c r="A66" t="s">
        <v>74</v>
      </c>
      <c r="B66" t="s">
        <v>21</v>
      </c>
      <c r="C66">
        <v>64</v>
      </c>
    </row>
    <row r="67" spans="1:3" x14ac:dyDescent="0.3">
      <c r="A67" t="s">
        <v>179</v>
      </c>
      <c r="B67" t="s">
        <v>4</v>
      </c>
      <c r="C67">
        <v>65</v>
      </c>
    </row>
    <row r="68" spans="1:3" x14ac:dyDescent="0.3">
      <c r="A68" t="s">
        <v>183</v>
      </c>
      <c r="B68" t="s">
        <v>4</v>
      </c>
      <c r="C68">
        <v>66</v>
      </c>
    </row>
    <row r="69" spans="1:3" x14ac:dyDescent="0.3">
      <c r="A69" t="s">
        <v>243</v>
      </c>
      <c r="B69" t="s">
        <v>11</v>
      </c>
      <c r="C69">
        <v>67</v>
      </c>
    </row>
    <row r="70" spans="1:3" x14ac:dyDescent="0.3">
      <c r="A70" t="s">
        <v>182</v>
      </c>
      <c r="B70" t="s">
        <v>4</v>
      </c>
      <c r="C70">
        <v>68</v>
      </c>
    </row>
    <row r="71" spans="1:3" x14ac:dyDescent="0.3">
      <c r="A71" t="s">
        <v>70</v>
      </c>
      <c r="B71" t="s">
        <v>14</v>
      </c>
      <c r="C71">
        <v>69</v>
      </c>
    </row>
    <row r="72" spans="1:3" x14ac:dyDescent="0.3">
      <c r="A72" t="s">
        <v>75</v>
      </c>
      <c r="B72" t="s">
        <v>21</v>
      </c>
      <c r="C72">
        <v>70</v>
      </c>
    </row>
    <row r="73" spans="1:3" x14ac:dyDescent="0.3">
      <c r="A73" t="s">
        <v>495</v>
      </c>
      <c r="B73" t="s">
        <v>13</v>
      </c>
      <c r="C73">
        <v>71</v>
      </c>
    </row>
    <row r="74" spans="1:3" x14ac:dyDescent="0.3">
      <c r="A74" t="s">
        <v>181</v>
      </c>
      <c r="B74" t="s">
        <v>4</v>
      </c>
      <c r="C74">
        <v>72</v>
      </c>
    </row>
    <row r="75" spans="1:3" x14ac:dyDescent="0.3">
      <c r="A75" t="s">
        <v>165</v>
      </c>
      <c r="B75" t="s">
        <v>8</v>
      </c>
      <c r="C75">
        <v>73</v>
      </c>
    </row>
    <row r="76" spans="1:3" x14ac:dyDescent="0.3">
      <c r="A76" t="s">
        <v>213</v>
      </c>
      <c r="B76" t="s">
        <v>7</v>
      </c>
      <c r="C76">
        <v>74</v>
      </c>
    </row>
    <row r="77" spans="1:3" x14ac:dyDescent="0.3">
      <c r="A77" t="s">
        <v>86</v>
      </c>
      <c r="B77" t="s">
        <v>9</v>
      </c>
      <c r="C77">
        <v>75</v>
      </c>
    </row>
    <row r="78" spans="1:3" x14ac:dyDescent="0.3">
      <c r="A78" t="s">
        <v>170</v>
      </c>
      <c r="B78" t="s">
        <v>5</v>
      </c>
      <c r="C78">
        <v>76</v>
      </c>
    </row>
    <row r="79" spans="1:3" x14ac:dyDescent="0.3">
      <c r="A79" t="s">
        <v>427</v>
      </c>
      <c r="B79" t="s">
        <v>13</v>
      </c>
      <c r="C79">
        <v>77</v>
      </c>
    </row>
    <row r="80" spans="1:3" x14ac:dyDescent="0.3">
      <c r="A80" t="s">
        <v>429</v>
      </c>
      <c r="B80" t="s">
        <v>13</v>
      </c>
      <c r="C80">
        <v>78</v>
      </c>
    </row>
    <row r="81" spans="1:3" x14ac:dyDescent="0.3">
      <c r="A81" t="s">
        <v>166</v>
      </c>
      <c r="B81" t="s">
        <v>6</v>
      </c>
      <c r="C81">
        <v>79</v>
      </c>
    </row>
    <row r="82" spans="1:3" x14ac:dyDescent="0.3">
      <c r="A82" t="s">
        <v>428</v>
      </c>
      <c r="B82" t="s">
        <v>13</v>
      </c>
      <c r="C82">
        <v>80</v>
      </c>
    </row>
    <row r="83" spans="1:3" x14ac:dyDescent="0.3">
      <c r="A83" t="s">
        <v>168</v>
      </c>
      <c r="B83" t="s">
        <v>6</v>
      </c>
      <c r="C83">
        <v>81</v>
      </c>
    </row>
    <row r="84" spans="1:3" x14ac:dyDescent="0.3">
      <c r="A84" t="s">
        <v>185</v>
      </c>
      <c r="B84" t="s">
        <v>4</v>
      </c>
      <c r="C84">
        <v>82</v>
      </c>
    </row>
    <row r="85" spans="1:3" x14ac:dyDescent="0.3">
      <c r="A85" t="s">
        <v>140</v>
      </c>
      <c r="B85" t="s">
        <v>15</v>
      </c>
      <c r="C85">
        <v>83</v>
      </c>
    </row>
    <row r="86" spans="1:3" x14ac:dyDescent="0.3">
      <c r="A86" t="s">
        <v>431</v>
      </c>
      <c r="C86">
        <v>84</v>
      </c>
    </row>
    <row r="87" spans="1:3" x14ac:dyDescent="0.3">
      <c r="A87" t="s">
        <v>431</v>
      </c>
      <c r="C87">
        <v>85</v>
      </c>
    </row>
    <row r="88" spans="1:3" x14ac:dyDescent="0.3">
      <c r="A88" t="s">
        <v>430</v>
      </c>
      <c r="B88" t="s">
        <v>13</v>
      </c>
      <c r="C88">
        <v>86</v>
      </c>
    </row>
    <row r="89" spans="1:3" x14ac:dyDescent="0.3">
      <c r="A89" t="s">
        <v>431</v>
      </c>
      <c r="C89">
        <v>87</v>
      </c>
    </row>
    <row r="90" spans="1:3" x14ac:dyDescent="0.3">
      <c r="A90" t="s">
        <v>184</v>
      </c>
      <c r="B90" t="s">
        <v>4</v>
      </c>
      <c r="C90">
        <v>88</v>
      </c>
    </row>
    <row r="91" spans="1:3" x14ac:dyDescent="0.3">
      <c r="A91" t="s">
        <v>431</v>
      </c>
      <c r="C91">
        <v>89</v>
      </c>
    </row>
    <row r="92" spans="1:3" x14ac:dyDescent="0.3">
      <c r="A92" t="s">
        <v>431</v>
      </c>
      <c r="B92" t="s">
        <v>13</v>
      </c>
      <c r="C92">
        <v>90</v>
      </c>
    </row>
    <row r="93" spans="1:3" x14ac:dyDescent="0.3">
      <c r="A93" t="s">
        <v>431</v>
      </c>
      <c r="C93">
        <v>91</v>
      </c>
    </row>
    <row r="94" spans="1:3" x14ac:dyDescent="0.3">
      <c r="A94" t="s">
        <v>71</v>
      </c>
      <c r="B94" t="s">
        <v>9</v>
      </c>
      <c r="C94">
        <v>92</v>
      </c>
    </row>
    <row r="95" spans="1:3" x14ac:dyDescent="0.3">
      <c r="A95" t="s">
        <v>431</v>
      </c>
      <c r="C95">
        <v>93</v>
      </c>
    </row>
    <row r="96" spans="1:3" x14ac:dyDescent="0.3">
      <c r="A96" t="s">
        <v>415</v>
      </c>
      <c r="B96" t="s">
        <v>9</v>
      </c>
      <c r="C96">
        <v>94</v>
      </c>
    </row>
    <row r="97" spans="1:3" x14ac:dyDescent="0.3">
      <c r="A97" t="s">
        <v>431</v>
      </c>
      <c r="C97">
        <v>95</v>
      </c>
    </row>
    <row r="98" spans="1:3" x14ac:dyDescent="0.3">
      <c r="A98" t="s">
        <v>216</v>
      </c>
      <c r="B98" t="s">
        <v>7</v>
      </c>
      <c r="C98">
        <v>96</v>
      </c>
    </row>
    <row r="99" spans="1:3" x14ac:dyDescent="0.3">
      <c r="A99" t="s">
        <v>69</v>
      </c>
      <c r="B99" t="s">
        <v>14</v>
      </c>
      <c r="C99">
        <v>97</v>
      </c>
    </row>
    <row r="102" spans="1:3" x14ac:dyDescent="0.3">
      <c r="A102" s="5" t="s">
        <v>455</v>
      </c>
    </row>
    <row r="103" spans="1:3" x14ac:dyDescent="0.3">
      <c r="A103" s="5"/>
    </row>
    <row r="104" spans="1:3" x14ac:dyDescent="0.3">
      <c r="A104" t="s">
        <v>12</v>
      </c>
      <c r="B104" t="s">
        <v>424</v>
      </c>
      <c r="C104">
        <f>2+4+10</f>
        <v>16</v>
      </c>
    </row>
    <row r="105" spans="1:3" x14ac:dyDescent="0.3">
      <c r="A105" t="s">
        <v>417</v>
      </c>
      <c r="B105" t="s">
        <v>418</v>
      </c>
      <c r="C105">
        <f>1+9+18</f>
        <v>28</v>
      </c>
    </row>
    <row r="106" spans="1:3" x14ac:dyDescent="0.3">
      <c r="A106" t="s">
        <v>4</v>
      </c>
      <c r="B106" t="s">
        <v>416</v>
      </c>
      <c r="C106">
        <f>7+14+17</f>
        <v>38</v>
      </c>
    </row>
    <row r="107" spans="1:3" x14ac:dyDescent="0.3">
      <c r="A107" t="s">
        <v>11</v>
      </c>
      <c r="B107" t="s">
        <v>423</v>
      </c>
      <c r="C107">
        <f>8+11+27</f>
        <v>46</v>
      </c>
    </row>
    <row r="108" spans="1:3" x14ac:dyDescent="0.3">
      <c r="A108" t="s">
        <v>7</v>
      </c>
      <c r="B108" t="s">
        <v>426</v>
      </c>
      <c r="C108">
        <f>13+24+26</f>
        <v>63</v>
      </c>
    </row>
    <row r="109" spans="1:3" x14ac:dyDescent="0.3">
      <c r="A109" t="s">
        <v>15</v>
      </c>
      <c r="B109" t="s">
        <v>420</v>
      </c>
      <c r="C109">
        <f>23+29+32</f>
        <v>84</v>
      </c>
    </row>
    <row r="110" spans="1:3" x14ac:dyDescent="0.3">
      <c r="A110" t="s">
        <v>3</v>
      </c>
      <c r="B110" t="s">
        <v>419</v>
      </c>
      <c r="C110">
        <f>28+31+34</f>
        <v>93</v>
      </c>
    </row>
    <row r="111" spans="1:3" x14ac:dyDescent="0.3">
      <c r="A111" t="s">
        <v>9</v>
      </c>
      <c r="B111" t="s">
        <v>425</v>
      </c>
      <c r="C111">
        <f>20+35+40</f>
        <v>95</v>
      </c>
    </row>
    <row r="112" spans="1:3" x14ac:dyDescent="0.3">
      <c r="A112" t="s">
        <v>21</v>
      </c>
      <c r="B112" t="s">
        <v>421</v>
      </c>
      <c r="C112">
        <f>22+44+64</f>
        <v>130</v>
      </c>
    </row>
    <row r="113" spans="1:3" x14ac:dyDescent="0.3">
      <c r="A113" t="s">
        <v>13</v>
      </c>
      <c r="B113" t="s">
        <v>490</v>
      </c>
      <c r="C113">
        <f>50+59+60</f>
        <v>169</v>
      </c>
    </row>
    <row r="114" spans="1:3" x14ac:dyDescent="0.3">
      <c r="A114" t="s">
        <v>6</v>
      </c>
      <c r="B114" t="s">
        <v>422</v>
      </c>
      <c r="C114">
        <f>21+71+89</f>
        <v>181</v>
      </c>
    </row>
  </sheetData>
  <sortState xmlns:xlrd2="http://schemas.microsoft.com/office/spreadsheetml/2017/richdata2" ref="A3:C99">
    <sortCondition ref="C3:C99"/>
  </sortState>
  <pageMargins left="0.7" right="0.7" top="0.75" bottom="0.75" header="0.3" footer="0.3"/>
  <ignoredErrors>
    <ignoredError sqref="B104:B105 B107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76AE50-D350-4C78-AE5A-C3CCB5AC9C88}">
          <x14:formula1>
            <xm:f>Sheet10!$A$1:$A$20</xm:f>
          </x14:formula1>
          <xm:sqref>A111:A115 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0ADE-7BAB-4D7B-9CEF-9580F95B9CD1}">
  <dimension ref="A1:C51"/>
  <sheetViews>
    <sheetView topLeftCell="A12" zoomScale="93" zoomScaleNormal="70" workbookViewId="0"/>
  </sheetViews>
  <sheetFormatPr defaultRowHeight="14.4" x14ac:dyDescent="0.3"/>
  <cols>
    <col min="1" max="1" width="20" customWidth="1"/>
    <col min="2" max="2" width="15.5546875" bestFit="1" customWidth="1"/>
    <col min="9" max="9" width="13.77734375" customWidth="1"/>
  </cols>
  <sheetData>
    <row r="1" spans="1:3" ht="22.8" x14ac:dyDescent="0.4">
      <c r="A1" s="1" t="s">
        <v>505</v>
      </c>
    </row>
    <row r="2" spans="1:3" x14ac:dyDescent="0.3">
      <c r="A2" s="5" t="s">
        <v>0</v>
      </c>
      <c r="B2" s="5" t="s">
        <v>1</v>
      </c>
      <c r="C2" s="5" t="s">
        <v>2</v>
      </c>
    </row>
    <row r="3" spans="1:3" x14ac:dyDescent="0.3">
      <c r="A3" t="s">
        <v>252</v>
      </c>
      <c r="B3" t="s">
        <v>7</v>
      </c>
      <c r="C3">
        <v>1</v>
      </c>
    </row>
    <row r="4" spans="1:3" x14ac:dyDescent="0.3">
      <c r="A4" t="s">
        <v>253</v>
      </c>
      <c r="B4" t="s">
        <v>7</v>
      </c>
      <c r="C4">
        <v>2</v>
      </c>
    </row>
    <row r="5" spans="1:3" x14ac:dyDescent="0.3">
      <c r="A5" t="s">
        <v>118</v>
      </c>
      <c r="B5" t="s">
        <v>12</v>
      </c>
      <c r="C5">
        <v>3</v>
      </c>
    </row>
    <row r="6" spans="1:3" x14ac:dyDescent="0.3">
      <c r="A6" t="s">
        <v>126</v>
      </c>
      <c r="B6" t="s">
        <v>17</v>
      </c>
      <c r="C6">
        <v>4</v>
      </c>
    </row>
    <row r="7" spans="1:3" x14ac:dyDescent="0.3">
      <c r="A7" t="s">
        <v>115</v>
      </c>
      <c r="B7" t="s">
        <v>22</v>
      </c>
      <c r="C7">
        <v>5</v>
      </c>
    </row>
    <row r="8" spans="1:3" x14ac:dyDescent="0.3">
      <c r="A8" t="s">
        <v>123</v>
      </c>
      <c r="B8" t="s">
        <v>17</v>
      </c>
      <c r="C8">
        <v>6</v>
      </c>
    </row>
    <row r="9" spans="1:3" x14ac:dyDescent="0.3">
      <c r="A9" t="s">
        <v>124</v>
      </c>
      <c r="B9" t="s">
        <v>17</v>
      </c>
      <c r="C9">
        <v>7</v>
      </c>
    </row>
    <row r="10" spans="1:3" x14ac:dyDescent="0.3">
      <c r="A10" t="s">
        <v>431</v>
      </c>
      <c r="C10">
        <v>8</v>
      </c>
    </row>
    <row r="11" spans="1:3" x14ac:dyDescent="0.3">
      <c r="A11" t="s">
        <v>128</v>
      </c>
      <c r="B11" t="s">
        <v>17</v>
      </c>
      <c r="C11">
        <v>9</v>
      </c>
    </row>
    <row r="12" spans="1:3" x14ac:dyDescent="0.3">
      <c r="A12" t="s">
        <v>431</v>
      </c>
      <c r="C12">
        <v>10</v>
      </c>
    </row>
    <row r="13" spans="1:3" x14ac:dyDescent="0.3">
      <c r="A13" t="s">
        <v>103</v>
      </c>
      <c r="B13" t="s">
        <v>16</v>
      </c>
      <c r="C13">
        <v>11</v>
      </c>
    </row>
    <row r="14" spans="1:3" x14ac:dyDescent="0.3">
      <c r="A14" t="s">
        <v>127</v>
      </c>
      <c r="B14" t="s">
        <v>17</v>
      </c>
      <c r="C14">
        <v>12</v>
      </c>
    </row>
    <row r="15" spans="1:3" x14ac:dyDescent="0.3">
      <c r="A15" t="s">
        <v>120</v>
      </c>
      <c r="B15" t="s">
        <v>12</v>
      </c>
      <c r="C15">
        <v>13</v>
      </c>
    </row>
    <row r="16" spans="1:3" x14ac:dyDescent="0.3">
      <c r="A16" t="s">
        <v>121</v>
      </c>
      <c r="B16" t="s">
        <v>12</v>
      </c>
      <c r="C16">
        <v>14</v>
      </c>
    </row>
    <row r="17" spans="1:3" x14ac:dyDescent="0.3">
      <c r="A17" t="s">
        <v>104</v>
      </c>
      <c r="B17" t="s">
        <v>16</v>
      </c>
      <c r="C17">
        <v>15</v>
      </c>
    </row>
    <row r="18" spans="1:3" x14ac:dyDescent="0.3">
      <c r="A18" t="s">
        <v>105</v>
      </c>
      <c r="B18" t="s">
        <v>16</v>
      </c>
      <c r="C18">
        <v>16</v>
      </c>
    </row>
    <row r="19" spans="1:3" x14ac:dyDescent="0.3">
      <c r="A19" t="s">
        <v>130</v>
      </c>
      <c r="B19" t="s">
        <v>17</v>
      </c>
      <c r="C19">
        <v>17</v>
      </c>
    </row>
    <row r="20" spans="1:3" x14ac:dyDescent="0.3">
      <c r="A20" t="s">
        <v>113</v>
      </c>
      <c r="B20" t="s">
        <v>10</v>
      </c>
      <c r="C20">
        <v>18</v>
      </c>
    </row>
    <row r="21" spans="1:3" x14ac:dyDescent="0.3">
      <c r="A21" t="s">
        <v>111</v>
      </c>
      <c r="B21" t="s">
        <v>10</v>
      </c>
      <c r="C21">
        <v>19</v>
      </c>
    </row>
    <row r="22" spans="1:3" x14ac:dyDescent="0.3">
      <c r="A22" t="s">
        <v>106</v>
      </c>
      <c r="B22" t="s">
        <v>16</v>
      </c>
      <c r="C22">
        <v>20</v>
      </c>
    </row>
    <row r="23" spans="1:3" x14ac:dyDescent="0.3">
      <c r="A23" t="s">
        <v>107</v>
      </c>
      <c r="B23" t="s">
        <v>16</v>
      </c>
      <c r="C23">
        <v>21</v>
      </c>
    </row>
    <row r="24" spans="1:3" x14ac:dyDescent="0.3">
      <c r="A24" t="s">
        <v>108</v>
      </c>
      <c r="B24" t="s">
        <v>16</v>
      </c>
      <c r="C24">
        <v>22</v>
      </c>
    </row>
    <row r="25" spans="1:3" x14ac:dyDescent="0.3">
      <c r="A25" t="s">
        <v>116</v>
      </c>
      <c r="B25" t="s">
        <v>22</v>
      </c>
      <c r="C25">
        <v>23</v>
      </c>
    </row>
    <row r="26" spans="1:3" x14ac:dyDescent="0.3">
      <c r="A26" t="s">
        <v>109</v>
      </c>
      <c r="B26" t="s">
        <v>16</v>
      </c>
      <c r="C26">
        <v>24</v>
      </c>
    </row>
    <row r="27" spans="1:3" x14ac:dyDescent="0.3">
      <c r="A27" t="s">
        <v>129</v>
      </c>
      <c r="B27" t="s">
        <v>17</v>
      </c>
      <c r="C27">
        <v>25</v>
      </c>
    </row>
    <row r="28" spans="1:3" x14ac:dyDescent="0.3">
      <c r="A28" t="s">
        <v>101</v>
      </c>
      <c r="B28" t="s">
        <v>16</v>
      </c>
      <c r="C28">
        <v>26</v>
      </c>
    </row>
    <row r="29" spans="1:3" x14ac:dyDescent="0.3">
      <c r="A29" t="s">
        <v>102</v>
      </c>
      <c r="B29" t="s">
        <v>16</v>
      </c>
      <c r="C29">
        <v>27</v>
      </c>
    </row>
    <row r="30" spans="1:3" x14ac:dyDescent="0.3">
      <c r="A30" t="s">
        <v>122</v>
      </c>
      <c r="B30" t="s">
        <v>12</v>
      </c>
      <c r="C30">
        <v>28</v>
      </c>
    </row>
    <row r="31" spans="1:3" x14ac:dyDescent="0.3">
      <c r="A31" t="s">
        <v>125</v>
      </c>
      <c r="B31" t="s">
        <v>17</v>
      </c>
      <c r="C31">
        <v>29</v>
      </c>
    </row>
    <row r="32" spans="1:3" x14ac:dyDescent="0.3">
      <c r="A32" t="s">
        <v>131</v>
      </c>
      <c r="B32" t="s">
        <v>17</v>
      </c>
      <c r="C32">
        <v>30</v>
      </c>
    </row>
    <row r="33" spans="1:3" x14ac:dyDescent="0.3">
      <c r="A33" t="s">
        <v>119</v>
      </c>
      <c r="B33" t="s">
        <v>12</v>
      </c>
      <c r="C33">
        <v>31</v>
      </c>
    </row>
    <row r="34" spans="1:3" x14ac:dyDescent="0.3">
      <c r="A34" t="s">
        <v>112</v>
      </c>
      <c r="B34" t="s">
        <v>10</v>
      </c>
      <c r="C34">
        <v>32</v>
      </c>
    </row>
    <row r="35" spans="1:3" x14ac:dyDescent="0.3">
      <c r="A35" t="s">
        <v>187</v>
      </c>
      <c r="B35" t="s">
        <v>15</v>
      </c>
      <c r="C35">
        <v>33</v>
      </c>
    </row>
    <row r="36" spans="1:3" x14ac:dyDescent="0.3">
      <c r="A36" t="s">
        <v>186</v>
      </c>
      <c r="B36" t="s">
        <v>15</v>
      </c>
      <c r="C36">
        <v>34</v>
      </c>
    </row>
    <row r="37" spans="1:3" x14ac:dyDescent="0.3">
      <c r="A37" t="s">
        <v>117</v>
      </c>
      <c r="B37" t="s">
        <v>22</v>
      </c>
      <c r="C37">
        <v>35</v>
      </c>
    </row>
    <row r="38" spans="1:3" x14ac:dyDescent="0.3">
      <c r="A38" t="s">
        <v>110</v>
      </c>
      <c r="B38" t="s">
        <v>10</v>
      </c>
      <c r="C38">
        <v>36</v>
      </c>
    </row>
    <row r="39" spans="1:3" x14ac:dyDescent="0.3">
      <c r="A39" t="s">
        <v>189</v>
      </c>
      <c r="B39" t="s">
        <v>15</v>
      </c>
      <c r="C39">
        <v>37</v>
      </c>
    </row>
    <row r="40" spans="1:3" x14ac:dyDescent="0.3">
      <c r="A40" t="s">
        <v>190</v>
      </c>
      <c r="B40" t="s">
        <v>5</v>
      </c>
      <c r="C40">
        <v>38</v>
      </c>
    </row>
    <row r="41" spans="1:3" x14ac:dyDescent="0.3">
      <c r="A41" t="s">
        <v>114</v>
      </c>
      <c r="B41" t="s">
        <v>10</v>
      </c>
      <c r="C41">
        <v>39</v>
      </c>
    </row>
    <row r="42" spans="1:3" x14ac:dyDescent="0.3">
      <c r="A42" t="s">
        <v>191</v>
      </c>
      <c r="B42" t="s">
        <v>5</v>
      </c>
      <c r="C42">
        <v>40</v>
      </c>
    </row>
    <row r="43" spans="1:3" x14ac:dyDescent="0.3">
      <c r="A43" t="s">
        <v>188</v>
      </c>
      <c r="B43" t="s">
        <v>15</v>
      </c>
      <c r="C43">
        <v>41</v>
      </c>
    </row>
    <row r="45" spans="1:3" x14ac:dyDescent="0.3">
      <c r="A45" s="5" t="s">
        <v>456</v>
      </c>
    </row>
    <row r="46" spans="1:3" x14ac:dyDescent="0.3">
      <c r="A46" s="5"/>
    </row>
    <row r="47" spans="1:3" x14ac:dyDescent="0.3">
      <c r="A47" t="s">
        <v>17</v>
      </c>
      <c r="B47" t="s">
        <v>435</v>
      </c>
      <c r="C47">
        <f>4+6+7+9</f>
        <v>26</v>
      </c>
    </row>
    <row r="48" spans="1:3" x14ac:dyDescent="0.3">
      <c r="A48" t="s">
        <v>12</v>
      </c>
      <c r="B48" t="s">
        <v>436</v>
      </c>
      <c r="C48">
        <f>3+13+14+28</f>
        <v>58</v>
      </c>
    </row>
    <row r="49" spans="1:3" x14ac:dyDescent="0.3">
      <c r="A49" t="s">
        <v>16</v>
      </c>
      <c r="B49" t="s">
        <v>432</v>
      </c>
      <c r="C49">
        <f>11+15+16+20</f>
        <v>62</v>
      </c>
    </row>
    <row r="50" spans="1:3" x14ac:dyDescent="0.3">
      <c r="A50" t="s">
        <v>10</v>
      </c>
      <c r="B50" t="s">
        <v>433</v>
      </c>
      <c r="C50">
        <f>18+18+32+36</f>
        <v>104</v>
      </c>
    </row>
    <row r="51" spans="1:3" x14ac:dyDescent="0.3">
      <c r="A51" t="s">
        <v>15</v>
      </c>
      <c r="B51" t="s">
        <v>434</v>
      </c>
      <c r="C51">
        <f>33+34+37+41</f>
        <v>145</v>
      </c>
    </row>
  </sheetData>
  <sortState xmlns:xlrd2="http://schemas.microsoft.com/office/spreadsheetml/2017/richdata2" ref="A3:C43">
    <sortCondition ref="C3:C43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3ED85A-18DE-46C1-B26D-2BE6BD09D4D6}">
          <x14:formula1>
            <xm:f>Sheet10!$A$1:$A$20</xm:f>
          </x14:formula1>
          <xm:sqref>B1:B1048576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AEAB-1B9D-434B-BFA4-CBB1B77F2368}">
  <dimension ref="A1:C64"/>
  <sheetViews>
    <sheetView topLeftCell="A30" workbookViewId="0"/>
  </sheetViews>
  <sheetFormatPr defaultRowHeight="14.4" x14ac:dyDescent="0.3"/>
  <cols>
    <col min="1" max="1" width="29.88671875" customWidth="1"/>
    <col min="2" max="2" width="15.21875" customWidth="1"/>
    <col min="6" max="6" width="19.109375" customWidth="1"/>
  </cols>
  <sheetData>
    <row r="1" spans="1:3" ht="22.8" x14ac:dyDescent="0.4">
      <c r="A1" s="1" t="s">
        <v>503</v>
      </c>
    </row>
    <row r="2" spans="1:3" x14ac:dyDescent="0.3">
      <c r="A2" s="5" t="s">
        <v>0</v>
      </c>
      <c r="B2" s="5" t="s">
        <v>1</v>
      </c>
      <c r="C2" s="5" t="s">
        <v>2</v>
      </c>
    </row>
    <row r="3" spans="1:3" x14ac:dyDescent="0.3">
      <c r="A3" t="s">
        <v>142</v>
      </c>
      <c r="B3" t="s">
        <v>9</v>
      </c>
      <c r="C3">
        <v>1</v>
      </c>
    </row>
    <row r="4" spans="1:3" x14ac:dyDescent="0.3">
      <c r="A4" t="s">
        <v>246</v>
      </c>
      <c r="B4" t="s">
        <v>11</v>
      </c>
      <c r="C4">
        <v>2</v>
      </c>
    </row>
    <row r="5" spans="1:3" x14ac:dyDescent="0.3">
      <c r="A5" t="s">
        <v>247</v>
      </c>
      <c r="B5" t="s">
        <v>11</v>
      </c>
      <c r="C5">
        <v>3</v>
      </c>
    </row>
    <row r="6" spans="1:3" x14ac:dyDescent="0.3">
      <c r="A6" t="s">
        <v>153</v>
      </c>
      <c r="B6" t="s">
        <v>22</v>
      </c>
      <c r="C6">
        <v>4</v>
      </c>
    </row>
    <row r="7" spans="1:3" x14ac:dyDescent="0.3">
      <c r="A7" t="s">
        <v>150</v>
      </c>
      <c r="B7" t="s">
        <v>22</v>
      </c>
      <c r="C7">
        <v>5</v>
      </c>
    </row>
    <row r="8" spans="1:3" x14ac:dyDescent="0.3">
      <c r="A8" t="s">
        <v>154</v>
      </c>
      <c r="B8" t="s">
        <v>22</v>
      </c>
      <c r="C8">
        <v>6</v>
      </c>
    </row>
    <row r="9" spans="1:3" x14ac:dyDescent="0.3">
      <c r="A9" t="s">
        <v>155</v>
      </c>
      <c r="B9" t="s">
        <v>12</v>
      </c>
      <c r="C9">
        <v>7</v>
      </c>
    </row>
    <row r="10" spans="1:3" x14ac:dyDescent="0.3">
      <c r="A10" t="s">
        <v>200</v>
      </c>
      <c r="B10" t="s">
        <v>4</v>
      </c>
      <c r="C10">
        <v>8</v>
      </c>
    </row>
    <row r="11" spans="1:3" x14ac:dyDescent="0.3">
      <c r="A11" t="s">
        <v>152</v>
      </c>
      <c r="B11" t="s">
        <v>22</v>
      </c>
      <c r="C11">
        <v>9</v>
      </c>
    </row>
    <row r="12" spans="1:3" x14ac:dyDescent="0.3">
      <c r="A12" t="s">
        <v>143</v>
      </c>
      <c r="B12" t="s">
        <v>9</v>
      </c>
      <c r="C12">
        <v>10</v>
      </c>
    </row>
    <row r="13" spans="1:3" x14ac:dyDescent="0.3">
      <c r="A13" t="s">
        <v>208</v>
      </c>
      <c r="B13" t="s">
        <v>15</v>
      </c>
      <c r="C13">
        <v>11</v>
      </c>
    </row>
    <row r="14" spans="1:3" x14ac:dyDescent="0.3">
      <c r="A14" t="s">
        <v>144</v>
      </c>
      <c r="B14" t="s">
        <v>9</v>
      </c>
      <c r="C14">
        <v>12</v>
      </c>
    </row>
    <row r="15" spans="1:3" x14ac:dyDescent="0.3">
      <c r="A15" t="s">
        <v>209</v>
      </c>
      <c r="B15" t="s">
        <v>15</v>
      </c>
      <c r="C15">
        <v>13</v>
      </c>
    </row>
    <row r="16" spans="1:3" x14ac:dyDescent="0.3">
      <c r="A16" t="s">
        <v>148</v>
      </c>
      <c r="B16" t="s">
        <v>22</v>
      </c>
      <c r="C16">
        <v>14</v>
      </c>
    </row>
    <row r="17" spans="1:3" x14ac:dyDescent="0.3">
      <c r="A17" t="s">
        <v>145</v>
      </c>
      <c r="B17" t="s">
        <v>9</v>
      </c>
      <c r="C17">
        <v>15</v>
      </c>
    </row>
    <row r="18" spans="1:3" x14ac:dyDescent="0.3">
      <c r="A18" t="s">
        <v>248</v>
      </c>
      <c r="B18" t="s">
        <v>11</v>
      </c>
      <c r="C18">
        <v>16</v>
      </c>
    </row>
    <row r="19" spans="1:3" x14ac:dyDescent="0.3">
      <c r="A19" t="s">
        <v>149</v>
      </c>
      <c r="B19" t="s">
        <v>22</v>
      </c>
      <c r="C19">
        <v>17</v>
      </c>
    </row>
    <row r="20" spans="1:3" x14ac:dyDescent="0.3">
      <c r="A20" t="s">
        <v>158</v>
      </c>
      <c r="B20" t="s">
        <v>12</v>
      </c>
      <c r="C20">
        <v>18</v>
      </c>
    </row>
    <row r="21" spans="1:3" x14ac:dyDescent="0.3">
      <c r="A21" t="s">
        <v>146</v>
      </c>
      <c r="B21" t="s">
        <v>9</v>
      </c>
      <c r="C21">
        <v>19</v>
      </c>
    </row>
    <row r="22" spans="1:3" x14ac:dyDescent="0.3">
      <c r="A22" t="s">
        <v>156</v>
      </c>
      <c r="B22" t="s">
        <v>12</v>
      </c>
      <c r="C22">
        <v>20</v>
      </c>
    </row>
    <row r="23" spans="1:3" x14ac:dyDescent="0.3">
      <c r="A23" t="s">
        <v>201</v>
      </c>
      <c r="B23" t="s">
        <v>4</v>
      </c>
      <c r="C23">
        <v>21</v>
      </c>
    </row>
    <row r="24" spans="1:3" x14ac:dyDescent="0.3">
      <c r="A24" t="s">
        <v>249</v>
      </c>
      <c r="B24" t="s">
        <v>11</v>
      </c>
      <c r="C24">
        <v>22</v>
      </c>
    </row>
    <row r="25" spans="1:3" x14ac:dyDescent="0.3">
      <c r="A25" t="s">
        <v>161</v>
      </c>
      <c r="B25" t="s">
        <v>6</v>
      </c>
      <c r="C25">
        <v>23</v>
      </c>
    </row>
    <row r="26" spans="1:3" x14ac:dyDescent="0.3">
      <c r="A26" t="s">
        <v>250</v>
      </c>
      <c r="B26" t="s">
        <v>11</v>
      </c>
      <c r="C26">
        <v>24</v>
      </c>
    </row>
    <row r="27" spans="1:3" x14ac:dyDescent="0.3">
      <c r="A27" t="s">
        <v>251</v>
      </c>
      <c r="B27" t="s">
        <v>11</v>
      </c>
      <c r="C27">
        <v>25</v>
      </c>
    </row>
    <row r="28" spans="1:3" x14ac:dyDescent="0.3">
      <c r="A28" t="s">
        <v>192</v>
      </c>
      <c r="B28" t="s">
        <v>8</v>
      </c>
      <c r="C28">
        <v>26</v>
      </c>
    </row>
    <row r="29" spans="1:3" x14ac:dyDescent="0.3">
      <c r="A29" t="s">
        <v>431</v>
      </c>
      <c r="C29">
        <v>27</v>
      </c>
    </row>
    <row r="30" spans="1:3" x14ac:dyDescent="0.3">
      <c r="A30" t="s">
        <v>193</v>
      </c>
      <c r="B30" t="s">
        <v>8</v>
      </c>
      <c r="C30">
        <v>28</v>
      </c>
    </row>
    <row r="31" spans="1:3" x14ac:dyDescent="0.3">
      <c r="A31" t="s">
        <v>202</v>
      </c>
      <c r="B31" t="s">
        <v>4</v>
      </c>
      <c r="C31">
        <v>29</v>
      </c>
    </row>
    <row r="32" spans="1:3" x14ac:dyDescent="0.3">
      <c r="A32" t="s">
        <v>157</v>
      </c>
      <c r="B32" t="s">
        <v>12</v>
      </c>
      <c r="C32">
        <v>30</v>
      </c>
    </row>
    <row r="33" spans="1:3" x14ac:dyDescent="0.3">
      <c r="A33" t="s">
        <v>151</v>
      </c>
      <c r="B33" t="s">
        <v>22</v>
      </c>
      <c r="C33">
        <v>31</v>
      </c>
    </row>
    <row r="34" spans="1:3" x14ac:dyDescent="0.3">
      <c r="A34" t="s">
        <v>431</v>
      </c>
      <c r="C34">
        <v>32</v>
      </c>
    </row>
    <row r="35" spans="1:3" x14ac:dyDescent="0.3">
      <c r="A35" t="s">
        <v>203</v>
      </c>
      <c r="B35" t="s">
        <v>4</v>
      </c>
      <c r="C35">
        <v>33</v>
      </c>
    </row>
    <row r="36" spans="1:3" x14ac:dyDescent="0.3">
      <c r="A36" t="s">
        <v>233</v>
      </c>
      <c r="B36" t="s">
        <v>18</v>
      </c>
      <c r="C36">
        <v>34</v>
      </c>
    </row>
    <row r="37" spans="1:3" x14ac:dyDescent="0.3">
      <c r="A37" t="s">
        <v>431</v>
      </c>
      <c r="C37">
        <v>35</v>
      </c>
    </row>
    <row r="38" spans="1:3" x14ac:dyDescent="0.3">
      <c r="A38" t="s">
        <v>147</v>
      </c>
      <c r="B38" t="s">
        <v>9</v>
      </c>
      <c r="C38">
        <v>36</v>
      </c>
    </row>
    <row r="39" spans="1:3" x14ac:dyDescent="0.3">
      <c r="A39" t="s">
        <v>132</v>
      </c>
      <c r="B39" t="s">
        <v>9</v>
      </c>
      <c r="C39">
        <v>37</v>
      </c>
    </row>
    <row r="40" spans="1:3" x14ac:dyDescent="0.3">
      <c r="A40" t="s">
        <v>133</v>
      </c>
      <c r="B40" t="s">
        <v>9</v>
      </c>
      <c r="C40">
        <v>38</v>
      </c>
    </row>
    <row r="41" spans="1:3" x14ac:dyDescent="0.3">
      <c r="A41" t="s">
        <v>206</v>
      </c>
      <c r="B41" t="s">
        <v>15</v>
      </c>
      <c r="C41">
        <v>39</v>
      </c>
    </row>
    <row r="42" spans="1:3" x14ac:dyDescent="0.3">
      <c r="A42" t="s">
        <v>207</v>
      </c>
      <c r="B42" t="s">
        <v>15</v>
      </c>
      <c r="C42">
        <v>40</v>
      </c>
    </row>
    <row r="43" spans="1:3" x14ac:dyDescent="0.3">
      <c r="A43" t="s">
        <v>244</v>
      </c>
      <c r="B43" t="s">
        <v>11</v>
      </c>
      <c r="C43">
        <v>41</v>
      </c>
    </row>
    <row r="44" spans="1:3" x14ac:dyDescent="0.3">
      <c r="A44" t="s">
        <v>245</v>
      </c>
      <c r="B44" t="s">
        <v>11</v>
      </c>
      <c r="C44">
        <v>42</v>
      </c>
    </row>
    <row r="45" spans="1:3" x14ac:dyDescent="0.3">
      <c r="A45" t="s">
        <v>134</v>
      </c>
      <c r="B45" t="s">
        <v>9</v>
      </c>
      <c r="C45">
        <v>43</v>
      </c>
    </row>
    <row r="46" spans="1:3" x14ac:dyDescent="0.3">
      <c r="A46" t="s">
        <v>159</v>
      </c>
      <c r="B46" t="s">
        <v>160</v>
      </c>
      <c r="C46">
        <v>44</v>
      </c>
    </row>
    <row r="47" spans="1:3" x14ac:dyDescent="0.3">
      <c r="A47" t="s">
        <v>194</v>
      </c>
      <c r="B47" t="s">
        <v>8</v>
      </c>
      <c r="C47">
        <v>45</v>
      </c>
    </row>
    <row r="48" spans="1:3" x14ac:dyDescent="0.3">
      <c r="A48" t="s">
        <v>196</v>
      </c>
      <c r="B48" t="s">
        <v>8</v>
      </c>
      <c r="C48">
        <v>46</v>
      </c>
    </row>
    <row r="49" spans="1:3" x14ac:dyDescent="0.3">
      <c r="A49" t="s">
        <v>195</v>
      </c>
      <c r="B49" t="s">
        <v>8</v>
      </c>
      <c r="C49">
        <v>47</v>
      </c>
    </row>
    <row r="50" spans="1:3" x14ac:dyDescent="0.3">
      <c r="A50" t="s">
        <v>204</v>
      </c>
      <c r="B50" t="s">
        <v>4</v>
      </c>
      <c r="C50">
        <v>48</v>
      </c>
    </row>
    <row r="51" spans="1:3" x14ac:dyDescent="0.3">
      <c r="A51" t="s">
        <v>205</v>
      </c>
      <c r="B51" t="s">
        <v>4</v>
      </c>
      <c r="C51">
        <v>49</v>
      </c>
    </row>
    <row r="52" spans="1:3" x14ac:dyDescent="0.3">
      <c r="A52" t="s">
        <v>197</v>
      </c>
      <c r="B52" t="s">
        <v>4</v>
      </c>
      <c r="C52">
        <v>50</v>
      </c>
    </row>
    <row r="53" spans="1:3" x14ac:dyDescent="0.3">
      <c r="A53" t="s">
        <v>198</v>
      </c>
      <c r="B53" t="s">
        <v>4</v>
      </c>
      <c r="C53">
        <v>51</v>
      </c>
    </row>
    <row r="54" spans="1:3" x14ac:dyDescent="0.3">
      <c r="A54" t="s">
        <v>199</v>
      </c>
      <c r="B54" t="s">
        <v>4</v>
      </c>
      <c r="C54">
        <v>52</v>
      </c>
    </row>
    <row r="56" spans="1:3" x14ac:dyDescent="0.3">
      <c r="A56" s="5" t="s">
        <v>472</v>
      </c>
    </row>
    <row r="58" spans="1:3" x14ac:dyDescent="0.3">
      <c r="A58" t="s">
        <v>22</v>
      </c>
      <c r="B58" t="s">
        <v>461</v>
      </c>
      <c r="C58">
        <f>4+5+6</f>
        <v>15</v>
      </c>
    </row>
    <row r="59" spans="1:3" x14ac:dyDescent="0.3">
      <c r="A59" t="s">
        <v>11</v>
      </c>
      <c r="B59" t="s">
        <v>463</v>
      </c>
      <c r="C59">
        <f>2+3+16</f>
        <v>21</v>
      </c>
    </row>
    <row r="60" spans="1:3" x14ac:dyDescent="0.3">
      <c r="A60" t="s">
        <v>9</v>
      </c>
      <c r="B60" t="s">
        <v>465</v>
      </c>
      <c r="C60">
        <f>1+10+12</f>
        <v>23</v>
      </c>
    </row>
    <row r="61" spans="1:3" x14ac:dyDescent="0.3">
      <c r="A61" t="s">
        <v>12</v>
      </c>
      <c r="B61" t="s">
        <v>464</v>
      </c>
      <c r="C61">
        <f>7+18+20</f>
        <v>45</v>
      </c>
    </row>
    <row r="62" spans="1:3" x14ac:dyDescent="0.3">
      <c r="A62" t="s">
        <v>4</v>
      </c>
      <c r="B62" t="s">
        <v>459</v>
      </c>
      <c r="C62">
        <f>8+21+29</f>
        <v>58</v>
      </c>
    </row>
    <row r="63" spans="1:3" x14ac:dyDescent="0.3">
      <c r="A63" t="s">
        <v>15</v>
      </c>
      <c r="B63" t="s">
        <v>462</v>
      </c>
      <c r="C63">
        <f>11+13+39</f>
        <v>63</v>
      </c>
    </row>
    <row r="64" spans="1:3" x14ac:dyDescent="0.3">
      <c r="A64" t="s">
        <v>8</v>
      </c>
      <c r="B64" t="s">
        <v>460</v>
      </c>
      <c r="C64">
        <f>26+28+45</f>
        <v>99</v>
      </c>
    </row>
  </sheetData>
  <sortState xmlns:xlrd2="http://schemas.microsoft.com/office/spreadsheetml/2017/richdata2" ref="A58:C64">
    <sortCondition ref="C58:C64"/>
  </sortState>
  <pageMargins left="0.7" right="0.7" top="0.75" bottom="0.75" header="0.3" footer="0.3"/>
  <ignoredErrors>
    <ignoredError sqref="B58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B0EE4C-8AA8-4576-A0F3-FB5082AB1EE1}">
          <x14:formula1>
            <xm:f>Sheet10!$A$1:$A$20</xm:f>
          </x14:formula1>
          <xm:sqref>F8:F9 B65:B1048576 A62:A63 B2:B55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B77F-6715-4FBB-B821-320CFD7566C4}">
  <dimension ref="A1:C40"/>
  <sheetViews>
    <sheetView topLeftCell="A9" workbookViewId="0"/>
  </sheetViews>
  <sheetFormatPr defaultRowHeight="14.4" x14ac:dyDescent="0.3"/>
  <cols>
    <col min="1" max="1" width="32.5546875" customWidth="1"/>
    <col min="2" max="2" width="14.77734375" bestFit="1" customWidth="1"/>
    <col min="6" max="6" width="18.44140625" customWidth="1"/>
    <col min="7" max="7" width="12" customWidth="1"/>
  </cols>
  <sheetData>
    <row r="1" spans="1:3" ht="22.8" x14ac:dyDescent="0.4">
      <c r="A1" s="1" t="s">
        <v>502</v>
      </c>
    </row>
    <row r="2" spans="1:3" x14ac:dyDescent="0.3">
      <c r="A2" s="5" t="s">
        <v>0</v>
      </c>
      <c r="B2" s="5" t="s">
        <v>1</v>
      </c>
      <c r="C2" s="5" t="s">
        <v>2</v>
      </c>
    </row>
    <row r="3" spans="1:3" x14ac:dyDescent="0.3">
      <c r="A3" t="s">
        <v>254</v>
      </c>
      <c r="B3" t="s">
        <v>16</v>
      </c>
      <c r="C3">
        <v>1</v>
      </c>
    </row>
    <row r="4" spans="1:3" x14ac:dyDescent="0.3">
      <c r="A4" t="s">
        <v>275</v>
      </c>
      <c r="B4" t="s">
        <v>5</v>
      </c>
      <c r="C4">
        <v>2</v>
      </c>
    </row>
    <row r="5" spans="1:3" x14ac:dyDescent="0.3">
      <c r="A5" t="s">
        <v>271</v>
      </c>
      <c r="B5" t="s">
        <v>17</v>
      </c>
      <c r="C5">
        <v>3</v>
      </c>
    </row>
    <row r="6" spans="1:3" x14ac:dyDescent="0.3">
      <c r="A6" t="s">
        <v>264</v>
      </c>
      <c r="B6" t="s">
        <v>12</v>
      </c>
      <c r="C6">
        <v>4</v>
      </c>
    </row>
    <row r="7" spans="1:3" x14ac:dyDescent="0.3">
      <c r="A7" t="s">
        <v>273</v>
      </c>
      <c r="B7" t="s">
        <v>17</v>
      </c>
      <c r="C7">
        <v>5</v>
      </c>
    </row>
    <row r="8" spans="1:3" x14ac:dyDescent="0.3">
      <c r="A8" t="s">
        <v>255</v>
      </c>
      <c r="B8" t="s">
        <v>16</v>
      </c>
      <c r="C8">
        <v>6</v>
      </c>
    </row>
    <row r="9" spans="1:3" x14ac:dyDescent="0.3">
      <c r="A9" t="s">
        <v>277</v>
      </c>
      <c r="B9" t="s">
        <v>15</v>
      </c>
      <c r="C9">
        <v>7</v>
      </c>
    </row>
    <row r="10" spans="1:3" x14ac:dyDescent="0.3">
      <c r="A10" t="s">
        <v>278</v>
      </c>
      <c r="B10" t="s">
        <v>19</v>
      </c>
      <c r="C10">
        <v>8</v>
      </c>
    </row>
    <row r="11" spans="1:3" x14ac:dyDescent="0.3">
      <c r="A11" t="s">
        <v>268</v>
      </c>
      <c r="B11" t="s">
        <v>14</v>
      </c>
      <c r="C11">
        <v>9</v>
      </c>
    </row>
    <row r="12" spans="1:3" x14ac:dyDescent="0.3">
      <c r="A12" t="s">
        <v>431</v>
      </c>
      <c r="C12">
        <v>10</v>
      </c>
    </row>
    <row r="13" spans="1:3" x14ac:dyDescent="0.3">
      <c r="A13" t="s">
        <v>262</v>
      </c>
      <c r="B13" t="s">
        <v>12</v>
      </c>
      <c r="C13">
        <v>11</v>
      </c>
    </row>
    <row r="14" spans="1:3" x14ac:dyDescent="0.3">
      <c r="A14" t="s">
        <v>256</v>
      </c>
      <c r="B14" t="s">
        <v>16</v>
      </c>
      <c r="C14">
        <v>12</v>
      </c>
    </row>
    <row r="15" spans="1:3" x14ac:dyDescent="0.3">
      <c r="A15" t="s">
        <v>257</v>
      </c>
      <c r="B15" t="s">
        <v>16</v>
      </c>
      <c r="C15">
        <v>13</v>
      </c>
    </row>
    <row r="16" spans="1:3" x14ac:dyDescent="0.3">
      <c r="A16" t="s">
        <v>263</v>
      </c>
      <c r="B16" t="s">
        <v>12</v>
      </c>
      <c r="C16">
        <v>14</v>
      </c>
    </row>
    <row r="17" spans="1:3" x14ac:dyDescent="0.3">
      <c r="A17" t="s">
        <v>431</v>
      </c>
      <c r="C17">
        <v>15</v>
      </c>
    </row>
    <row r="18" spans="1:3" x14ac:dyDescent="0.3">
      <c r="A18" t="s">
        <v>266</v>
      </c>
      <c r="B18" t="s">
        <v>12</v>
      </c>
      <c r="C18">
        <v>16</v>
      </c>
    </row>
    <row r="19" spans="1:3" x14ac:dyDescent="0.3">
      <c r="A19" t="s">
        <v>272</v>
      </c>
      <c r="B19" t="s">
        <v>17</v>
      </c>
      <c r="C19">
        <v>17</v>
      </c>
    </row>
    <row r="20" spans="1:3" x14ac:dyDescent="0.3">
      <c r="A20" t="s">
        <v>274</v>
      </c>
      <c r="B20" t="s">
        <v>5</v>
      </c>
      <c r="C20">
        <v>18</v>
      </c>
    </row>
    <row r="21" spans="1:3" x14ac:dyDescent="0.3">
      <c r="A21" t="s">
        <v>265</v>
      </c>
      <c r="B21" t="s">
        <v>12</v>
      </c>
      <c r="C21">
        <v>19</v>
      </c>
    </row>
    <row r="22" spans="1:3" x14ac:dyDescent="0.3">
      <c r="A22" t="s">
        <v>431</v>
      </c>
      <c r="C22">
        <v>20</v>
      </c>
    </row>
    <row r="23" spans="1:3" x14ac:dyDescent="0.3">
      <c r="A23" t="s">
        <v>267</v>
      </c>
      <c r="B23" t="s">
        <v>12</v>
      </c>
      <c r="C23">
        <v>21</v>
      </c>
    </row>
    <row r="24" spans="1:3" x14ac:dyDescent="0.3">
      <c r="A24" t="s">
        <v>260</v>
      </c>
      <c r="B24" t="s">
        <v>16</v>
      </c>
      <c r="C24">
        <v>22</v>
      </c>
    </row>
    <row r="25" spans="1:3" x14ac:dyDescent="0.3">
      <c r="A25" t="s">
        <v>270</v>
      </c>
      <c r="B25" t="s">
        <v>16</v>
      </c>
      <c r="C25">
        <v>23</v>
      </c>
    </row>
    <row r="26" spans="1:3" x14ac:dyDescent="0.3">
      <c r="A26" t="s">
        <v>431</v>
      </c>
      <c r="C26">
        <v>24</v>
      </c>
    </row>
    <row r="27" spans="1:3" x14ac:dyDescent="0.3">
      <c r="A27" t="s">
        <v>258</v>
      </c>
      <c r="B27" t="s">
        <v>16</v>
      </c>
      <c r="C27">
        <v>25</v>
      </c>
    </row>
    <row r="28" spans="1:3" x14ac:dyDescent="0.3">
      <c r="A28" t="s">
        <v>259</v>
      </c>
      <c r="B28" t="s">
        <v>16</v>
      </c>
      <c r="C28">
        <v>26</v>
      </c>
    </row>
    <row r="29" spans="1:3" x14ac:dyDescent="0.3">
      <c r="A29" t="s">
        <v>261</v>
      </c>
      <c r="B29" t="s">
        <v>16</v>
      </c>
      <c r="C29">
        <v>27</v>
      </c>
    </row>
    <row r="30" spans="1:3" x14ac:dyDescent="0.3">
      <c r="A30" t="s">
        <v>269</v>
      </c>
      <c r="B30" t="s">
        <v>16</v>
      </c>
      <c r="C30">
        <v>28</v>
      </c>
    </row>
    <row r="31" spans="1:3" x14ac:dyDescent="0.3">
      <c r="A31" t="s">
        <v>431</v>
      </c>
      <c r="C31">
        <v>29</v>
      </c>
    </row>
    <row r="32" spans="1:3" x14ac:dyDescent="0.3">
      <c r="A32" t="s">
        <v>467</v>
      </c>
      <c r="B32" t="s">
        <v>13</v>
      </c>
      <c r="C32">
        <v>30</v>
      </c>
    </row>
    <row r="33" spans="1:3" x14ac:dyDescent="0.3">
      <c r="A33" t="s">
        <v>468</v>
      </c>
      <c r="B33" t="s">
        <v>13</v>
      </c>
      <c r="C33">
        <v>31</v>
      </c>
    </row>
    <row r="34" spans="1:3" x14ac:dyDescent="0.3">
      <c r="A34" t="s">
        <v>431</v>
      </c>
      <c r="C34">
        <v>32</v>
      </c>
    </row>
    <row r="35" spans="1:3" x14ac:dyDescent="0.3">
      <c r="A35" t="s">
        <v>276</v>
      </c>
      <c r="B35" t="s">
        <v>5</v>
      </c>
      <c r="C35">
        <v>33</v>
      </c>
    </row>
    <row r="37" spans="1:3" x14ac:dyDescent="0.3">
      <c r="A37" s="5" t="s">
        <v>471</v>
      </c>
    </row>
    <row r="39" spans="1:3" x14ac:dyDescent="0.3">
      <c r="A39" t="s">
        <v>16</v>
      </c>
      <c r="B39" t="s">
        <v>469</v>
      </c>
      <c r="C39">
        <f>1+6+12+13</f>
        <v>32</v>
      </c>
    </row>
    <row r="40" spans="1:3" x14ac:dyDescent="0.3">
      <c r="A40" t="s">
        <v>12</v>
      </c>
      <c r="B40" t="s">
        <v>470</v>
      </c>
      <c r="C40">
        <f>4+11+14+16</f>
        <v>45</v>
      </c>
    </row>
  </sheetData>
  <sortState xmlns:xlrd2="http://schemas.microsoft.com/office/spreadsheetml/2017/richdata2" ref="A3:C35">
    <sortCondition ref="C3:C35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87B22A-F9AD-46A5-88EE-7201E8FFC948}">
          <x14:formula1>
            <xm:f>Sheet10!$A$1:$A$20</xm:f>
          </x14:formula1>
          <xm:sqref>B1:B1048576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4247-6C4D-49AE-BAF7-E32B2290AB7F}">
  <dimension ref="A1:C53"/>
  <sheetViews>
    <sheetView topLeftCell="A21" workbookViewId="0"/>
  </sheetViews>
  <sheetFormatPr defaultRowHeight="14.4" x14ac:dyDescent="0.3"/>
  <cols>
    <col min="1" max="1" width="33.21875" customWidth="1"/>
    <col min="2" max="2" width="14.44140625" customWidth="1"/>
    <col min="6" max="6" width="16.44140625" customWidth="1"/>
  </cols>
  <sheetData>
    <row r="1" spans="1:3" ht="22.8" x14ac:dyDescent="0.4">
      <c r="A1" s="1" t="s">
        <v>501</v>
      </c>
    </row>
    <row r="2" spans="1:3" x14ac:dyDescent="0.3">
      <c r="A2" s="5" t="s">
        <v>0</v>
      </c>
      <c r="B2" s="5" t="s">
        <v>1</v>
      </c>
      <c r="C2" s="5" t="s">
        <v>2</v>
      </c>
    </row>
    <row r="3" spans="1:3" x14ac:dyDescent="0.3">
      <c r="A3" t="s">
        <v>368</v>
      </c>
      <c r="B3" t="s">
        <v>15</v>
      </c>
      <c r="C3">
        <v>1</v>
      </c>
    </row>
    <row r="4" spans="1:3" x14ac:dyDescent="0.3">
      <c r="A4" t="s">
        <v>374</v>
      </c>
      <c r="B4" t="s">
        <v>11</v>
      </c>
      <c r="C4">
        <v>2</v>
      </c>
    </row>
    <row r="5" spans="1:3" x14ac:dyDescent="0.3">
      <c r="A5" t="s">
        <v>367</v>
      </c>
      <c r="B5" t="s">
        <v>282</v>
      </c>
      <c r="C5">
        <v>3</v>
      </c>
    </row>
    <row r="6" spans="1:3" x14ac:dyDescent="0.3">
      <c r="A6" t="s">
        <v>342</v>
      </c>
      <c r="B6" t="s">
        <v>12</v>
      </c>
      <c r="C6">
        <v>4</v>
      </c>
    </row>
    <row r="7" spans="1:3" x14ac:dyDescent="0.3">
      <c r="A7" t="s">
        <v>345</v>
      </c>
      <c r="B7" t="s">
        <v>9</v>
      </c>
      <c r="C7">
        <v>5</v>
      </c>
    </row>
    <row r="8" spans="1:3" x14ac:dyDescent="0.3">
      <c r="A8" t="s">
        <v>375</v>
      </c>
      <c r="B8" t="s">
        <v>11</v>
      </c>
      <c r="C8">
        <v>6</v>
      </c>
    </row>
    <row r="9" spans="1:3" x14ac:dyDescent="0.3">
      <c r="A9" t="s">
        <v>346</v>
      </c>
      <c r="B9" t="s">
        <v>9</v>
      </c>
      <c r="C9">
        <v>7</v>
      </c>
    </row>
    <row r="10" spans="1:3" x14ac:dyDescent="0.3">
      <c r="A10" t="s">
        <v>371</v>
      </c>
      <c r="B10" t="s">
        <v>18</v>
      </c>
      <c r="C10">
        <v>8</v>
      </c>
    </row>
    <row r="11" spans="1:3" x14ac:dyDescent="0.3">
      <c r="A11" t="s">
        <v>365</v>
      </c>
      <c r="B11" t="s">
        <v>8</v>
      </c>
      <c r="C11">
        <v>9</v>
      </c>
    </row>
    <row r="12" spans="1:3" x14ac:dyDescent="0.3">
      <c r="A12" t="s">
        <v>457</v>
      </c>
      <c r="B12" t="s">
        <v>13</v>
      </c>
      <c r="C12">
        <v>10</v>
      </c>
    </row>
    <row r="13" spans="1:3" x14ac:dyDescent="0.3">
      <c r="A13" t="s">
        <v>370</v>
      </c>
      <c r="B13" t="s">
        <v>18</v>
      </c>
      <c r="C13">
        <v>11</v>
      </c>
    </row>
    <row r="14" spans="1:3" x14ac:dyDescent="0.3">
      <c r="A14" t="s">
        <v>344</v>
      </c>
      <c r="B14" t="s">
        <v>12</v>
      </c>
      <c r="C14">
        <v>12</v>
      </c>
    </row>
    <row r="15" spans="1:3" x14ac:dyDescent="0.3">
      <c r="A15" t="s">
        <v>347</v>
      </c>
      <c r="B15" t="s">
        <v>9</v>
      </c>
      <c r="C15">
        <v>13</v>
      </c>
    </row>
    <row r="16" spans="1:3" x14ac:dyDescent="0.3">
      <c r="A16" t="s">
        <v>343</v>
      </c>
      <c r="B16" t="s">
        <v>12</v>
      </c>
      <c r="C16">
        <v>14</v>
      </c>
    </row>
    <row r="17" spans="1:3" x14ac:dyDescent="0.3">
      <c r="A17" t="s">
        <v>340</v>
      </c>
      <c r="B17" t="s">
        <v>12</v>
      </c>
      <c r="C17">
        <v>15</v>
      </c>
    </row>
    <row r="18" spans="1:3" x14ac:dyDescent="0.3">
      <c r="A18" t="s">
        <v>341</v>
      </c>
      <c r="B18" t="s">
        <v>12</v>
      </c>
      <c r="C18">
        <v>16</v>
      </c>
    </row>
    <row r="19" spans="1:3" x14ac:dyDescent="0.3">
      <c r="A19" t="s">
        <v>339</v>
      </c>
      <c r="B19" t="s">
        <v>12</v>
      </c>
      <c r="C19">
        <v>17</v>
      </c>
    </row>
    <row r="20" spans="1:3" x14ac:dyDescent="0.3">
      <c r="A20" t="s">
        <v>376</v>
      </c>
      <c r="B20" t="s">
        <v>11</v>
      </c>
      <c r="C20">
        <v>18</v>
      </c>
    </row>
    <row r="21" spans="1:3" x14ac:dyDescent="0.3">
      <c r="A21" t="s">
        <v>348</v>
      </c>
      <c r="B21" t="s">
        <v>9</v>
      </c>
      <c r="C21">
        <v>19</v>
      </c>
    </row>
    <row r="22" spans="1:3" x14ac:dyDescent="0.3">
      <c r="A22" t="s">
        <v>372</v>
      </c>
      <c r="B22" t="s">
        <v>18</v>
      </c>
      <c r="C22">
        <v>20</v>
      </c>
    </row>
    <row r="23" spans="1:3" x14ac:dyDescent="0.3">
      <c r="A23" t="s">
        <v>431</v>
      </c>
      <c r="C23">
        <v>21</v>
      </c>
    </row>
    <row r="24" spans="1:3" x14ac:dyDescent="0.3">
      <c r="A24" t="s">
        <v>377</v>
      </c>
      <c r="B24" t="s">
        <v>11</v>
      </c>
      <c r="C24">
        <v>22</v>
      </c>
    </row>
    <row r="25" spans="1:3" x14ac:dyDescent="0.3">
      <c r="A25" t="s">
        <v>369</v>
      </c>
      <c r="B25" t="s">
        <v>15</v>
      </c>
      <c r="C25">
        <v>23</v>
      </c>
    </row>
    <row r="26" spans="1:3" x14ac:dyDescent="0.3">
      <c r="A26" t="s">
        <v>349</v>
      </c>
      <c r="B26" t="s">
        <v>9</v>
      </c>
      <c r="C26">
        <v>24</v>
      </c>
    </row>
    <row r="27" spans="1:3" x14ac:dyDescent="0.3">
      <c r="A27" t="s">
        <v>350</v>
      </c>
      <c r="B27" t="s">
        <v>9</v>
      </c>
      <c r="C27">
        <v>25</v>
      </c>
    </row>
    <row r="28" spans="1:3" x14ac:dyDescent="0.3">
      <c r="A28" t="s">
        <v>357</v>
      </c>
      <c r="B28" t="s">
        <v>10</v>
      </c>
      <c r="C28">
        <v>26</v>
      </c>
    </row>
    <row r="29" spans="1:3" x14ac:dyDescent="0.3">
      <c r="A29" t="s">
        <v>358</v>
      </c>
      <c r="B29" t="s">
        <v>5</v>
      </c>
      <c r="C29">
        <v>27</v>
      </c>
    </row>
    <row r="30" spans="1:3" x14ac:dyDescent="0.3">
      <c r="A30" t="s">
        <v>351</v>
      </c>
      <c r="B30" t="s">
        <v>9</v>
      </c>
      <c r="C30">
        <v>28</v>
      </c>
    </row>
    <row r="31" spans="1:3" x14ac:dyDescent="0.3">
      <c r="A31" t="s">
        <v>458</v>
      </c>
      <c r="B31" t="s">
        <v>13</v>
      </c>
      <c r="C31">
        <v>29</v>
      </c>
    </row>
    <row r="32" spans="1:3" x14ac:dyDescent="0.3">
      <c r="A32" t="s">
        <v>373</v>
      </c>
      <c r="B32" t="s">
        <v>18</v>
      </c>
      <c r="C32">
        <v>30</v>
      </c>
    </row>
    <row r="33" spans="1:3" x14ac:dyDescent="0.3">
      <c r="A33" t="s">
        <v>366</v>
      </c>
      <c r="B33" t="s">
        <v>8</v>
      </c>
      <c r="C33">
        <v>31</v>
      </c>
    </row>
    <row r="34" spans="1:3" x14ac:dyDescent="0.3">
      <c r="A34" t="s">
        <v>352</v>
      </c>
      <c r="B34" t="s">
        <v>9</v>
      </c>
      <c r="C34">
        <v>32</v>
      </c>
    </row>
    <row r="35" spans="1:3" x14ac:dyDescent="0.3">
      <c r="A35" t="s">
        <v>360</v>
      </c>
      <c r="B35" t="s">
        <v>5</v>
      </c>
      <c r="C35">
        <v>33</v>
      </c>
    </row>
    <row r="36" spans="1:3" x14ac:dyDescent="0.3">
      <c r="A36" t="s">
        <v>362</v>
      </c>
      <c r="B36" t="s">
        <v>4</v>
      </c>
      <c r="C36">
        <v>34</v>
      </c>
    </row>
    <row r="37" spans="1:3" x14ac:dyDescent="0.3">
      <c r="A37" t="s">
        <v>359</v>
      </c>
      <c r="B37" t="s">
        <v>5</v>
      </c>
      <c r="C37">
        <v>35</v>
      </c>
    </row>
    <row r="38" spans="1:3" x14ac:dyDescent="0.3">
      <c r="A38" t="s">
        <v>355</v>
      </c>
      <c r="B38" t="s">
        <v>10</v>
      </c>
      <c r="C38">
        <v>36</v>
      </c>
    </row>
    <row r="39" spans="1:3" x14ac:dyDescent="0.3">
      <c r="A39" t="s">
        <v>353</v>
      </c>
      <c r="B39" t="s">
        <v>9</v>
      </c>
      <c r="C39">
        <v>37</v>
      </c>
    </row>
    <row r="40" spans="1:3" x14ac:dyDescent="0.3">
      <c r="A40" t="s">
        <v>354</v>
      </c>
      <c r="B40" t="s">
        <v>9</v>
      </c>
      <c r="C40">
        <v>38</v>
      </c>
    </row>
    <row r="41" spans="1:3" x14ac:dyDescent="0.3">
      <c r="A41" t="s">
        <v>356</v>
      </c>
      <c r="B41" t="s">
        <v>10</v>
      </c>
      <c r="C41">
        <v>39</v>
      </c>
    </row>
    <row r="42" spans="1:3" x14ac:dyDescent="0.3">
      <c r="A42" t="s">
        <v>361</v>
      </c>
      <c r="B42" t="s">
        <v>5</v>
      </c>
      <c r="C42">
        <v>40</v>
      </c>
    </row>
    <row r="43" spans="1:3" x14ac:dyDescent="0.3">
      <c r="A43" t="s">
        <v>363</v>
      </c>
      <c r="B43" t="s">
        <v>6</v>
      </c>
      <c r="C43">
        <v>41</v>
      </c>
    </row>
    <row r="44" spans="1:3" x14ac:dyDescent="0.3">
      <c r="A44" t="s">
        <v>364</v>
      </c>
      <c r="B44" t="s">
        <v>6</v>
      </c>
      <c r="C44">
        <v>42</v>
      </c>
    </row>
    <row r="46" spans="1:3" x14ac:dyDescent="0.3">
      <c r="A46" s="5" t="s">
        <v>479</v>
      </c>
    </row>
    <row r="47" spans="1:3" x14ac:dyDescent="0.3">
      <c r="A47" s="5"/>
    </row>
    <row r="48" spans="1:3" x14ac:dyDescent="0.3">
      <c r="A48" t="s">
        <v>9</v>
      </c>
      <c r="B48" t="s">
        <v>478</v>
      </c>
      <c r="C48">
        <f>5+7+13</f>
        <v>25</v>
      </c>
    </row>
    <row r="49" spans="1:3" x14ac:dyDescent="0.3">
      <c r="A49" t="s">
        <v>11</v>
      </c>
      <c r="B49" t="s">
        <v>476</v>
      </c>
      <c r="C49">
        <f>2+6+18</f>
        <v>26</v>
      </c>
    </row>
    <row r="50" spans="1:3" x14ac:dyDescent="0.3">
      <c r="A50" t="s">
        <v>12</v>
      </c>
      <c r="B50" t="s">
        <v>477</v>
      </c>
      <c r="C50">
        <f>4+12+14</f>
        <v>30</v>
      </c>
    </row>
    <row r="51" spans="1:3" x14ac:dyDescent="0.3">
      <c r="A51" t="s">
        <v>18</v>
      </c>
      <c r="B51" t="s">
        <v>475</v>
      </c>
      <c r="C51">
        <f>8+11+20</f>
        <v>39</v>
      </c>
    </row>
    <row r="52" spans="1:3" x14ac:dyDescent="0.3">
      <c r="A52" t="s">
        <v>5</v>
      </c>
      <c r="B52" t="s">
        <v>473</v>
      </c>
      <c r="C52">
        <f>27+33+35</f>
        <v>95</v>
      </c>
    </row>
    <row r="53" spans="1:3" x14ac:dyDescent="0.3">
      <c r="A53" t="s">
        <v>10</v>
      </c>
      <c r="B53" t="s">
        <v>474</v>
      </c>
      <c r="C53">
        <f>26+36+39</f>
        <v>101</v>
      </c>
    </row>
  </sheetData>
  <sortState xmlns:xlrd2="http://schemas.microsoft.com/office/spreadsheetml/2017/richdata2" ref="A48:C54">
    <sortCondition ref="C48:C54"/>
  </sortState>
  <pageMargins left="0.7" right="0.7" top="0.75" bottom="0.75" header="0.3" footer="0.3"/>
  <ignoredErrors>
    <ignoredError sqref="B48:B51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F06480-D856-44E3-A755-B521CDE50C15}">
          <x14:formula1>
            <xm:f>Sheet10!$A$1:$A$21</xm:f>
          </x14:formula1>
          <xm:sqref>B32:B1048576 B2:B11 B13:B30 A52:A53</xm:sqref>
        </x14:dataValidation>
        <x14:dataValidation type="list" allowBlank="1" showInputMessage="1" showErrorMessage="1" xr:uid="{0AC19B17-CE0A-427A-AC7A-9C300802A6C6}">
          <x14:formula1>
            <xm:f>Sheet10!$A$1:$A$20</xm:f>
          </x14:formula1>
          <xm:sqref>B31 B12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DB55-DC45-4049-8CD0-839495FBD00C}">
  <dimension ref="A1:C74"/>
  <sheetViews>
    <sheetView topLeftCell="A45" zoomScale="108" workbookViewId="0"/>
  </sheetViews>
  <sheetFormatPr defaultRowHeight="14.4" x14ac:dyDescent="0.3"/>
  <cols>
    <col min="1" max="1" width="35.21875" customWidth="1"/>
    <col min="2" max="2" width="18.5546875" bestFit="1" customWidth="1"/>
    <col min="6" max="6" width="17.88671875" customWidth="1"/>
    <col min="7" max="7" width="13.5546875" customWidth="1"/>
  </cols>
  <sheetData>
    <row r="1" spans="1:3" ht="22.8" x14ac:dyDescent="0.4">
      <c r="A1" s="1" t="s">
        <v>497</v>
      </c>
    </row>
    <row r="2" spans="1:3" x14ac:dyDescent="0.3">
      <c r="A2" s="5" t="s">
        <v>0</v>
      </c>
      <c r="B2" s="5" t="s">
        <v>1</v>
      </c>
      <c r="C2" s="5" t="s">
        <v>2</v>
      </c>
    </row>
    <row r="3" spans="1:3" x14ac:dyDescent="0.3">
      <c r="A3" s="7" t="s">
        <v>498</v>
      </c>
      <c r="B3" s="7"/>
      <c r="C3" s="8">
        <v>1</v>
      </c>
    </row>
    <row r="4" spans="1:3" x14ac:dyDescent="0.3">
      <c r="A4" t="s">
        <v>279</v>
      </c>
      <c r="B4" t="s">
        <v>12</v>
      </c>
      <c r="C4">
        <v>2</v>
      </c>
    </row>
    <row r="5" spans="1:3" x14ac:dyDescent="0.3">
      <c r="A5" t="s">
        <v>314</v>
      </c>
      <c r="B5" t="s">
        <v>20</v>
      </c>
      <c r="C5">
        <v>3</v>
      </c>
    </row>
    <row r="6" spans="1:3" x14ac:dyDescent="0.3">
      <c r="A6" t="s">
        <v>285</v>
      </c>
      <c r="B6" t="s">
        <v>17</v>
      </c>
      <c r="C6">
        <v>4</v>
      </c>
    </row>
    <row r="7" spans="1:3" x14ac:dyDescent="0.3">
      <c r="A7" t="s">
        <v>305</v>
      </c>
      <c r="B7" t="s">
        <v>16</v>
      </c>
      <c r="C7">
        <v>5</v>
      </c>
    </row>
    <row r="8" spans="1:3" x14ac:dyDescent="0.3">
      <c r="A8" t="s">
        <v>294</v>
      </c>
      <c r="B8" t="s">
        <v>17</v>
      </c>
      <c r="C8">
        <v>6</v>
      </c>
    </row>
    <row r="9" spans="1:3" x14ac:dyDescent="0.3">
      <c r="A9" t="s">
        <v>284</v>
      </c>
      <c r="B9" t="s">
        <v>22</v>
      </c>
      <c r="C9">
        <v>7</v>
      </c>
    </row>
    <row r="10" spans="1:3" x14ac:dyDescent="0.3">
      <c r="A10" t="s">
        <v>500</v>
      </c>
      <c r="C10">
        <v>8</v>
      </c>
    </row>
    <row r="11" spans="1:3" x14ac:dyDescent="0.3">
      <c r="A11" t="s">
        <v>315</v>
      </c>
      <c r="B11" t="s">
        <v>20</v>
      </c>
      <c r="C11">
        <v>9</v>
      </c>
    </row>
    <row r="12" spans="1:3" x14ac:dyDescent="0.3">
      <c r="A12" t="s">
        <v>316</v>
      </c>
      <c r="B12" t="s">
        <v>20</v>
      </c>
      <c r="C12">
        <v>10</v>
      </c>
    </row>
    <row r="13" spans="1:3" x14ac:dyDescent="0.3">
      <c r="A13" t="s">
        <v>317</v>
      </c>
      <c r="B13" t="s">
        <v>20</v>
      </c>
      <c r="C13">
        <v>11</v>
      </c>
    </row>
    <row r="14" spans="1:3" x14ac:dyDescent="0.3">
      <c r="A14" t="s">
        <v>318</v>
      </c>
      <c r="B14" t="s">
        <v>20</v>
      </c>
      <c r="C14">
        <v>12</v>
      </c>
    </row>
    <row r="15" spans="1:3" x14ac:dyDescent="0.3">
      <c r="A15" t="s">
        <v>293</v>
      </c>
      <c r="B15" t="s">
        <v>17</v>
      </c>
      <c r="C15">
        <v>13</v>
      </c>
    </row>
    <row r="16" spans="1:3" x14ac:dyDescent="0.3">
      <c r="A16" t="s">
        <v>319</v>
      </c>
      <c r="B16" t="s">
        <v>20</v>
      </c>
      <c r="C16">
        <v>14</v>
      </c>
    </row>
    <row r="17" spans="1:3" x14ac:dyDescent="0.3">
      <c r="A17" t="s">
        <v>291</v>
      </c>
      <c r="B17" t="s">
        <v>17</v>
      </c>
      <c r="C17">
        <v>15</v>
      </c>
    </row>
    <row r="18" spans="1:3" x14ac:dyDescent="0.3">
      <c r="A18" t="s">
        <v>287</v>
      </c>
      <c r="B18" t="s">
        <v>17</v>
      </c>
      <c r="C18">
        <v>16</v>
      </c>
    </row>
    <row r="19" spans="1:3" x14ac:dyDescent="0.3">
      <c r="A19" t="s">
        <v>300</v>
      </c>
      <c r="B19" t="s">
        <v>10</v>
      </c>
      <c r="C19">
        <v>17</v>
      </c>
    </row>
    <row r="20" spans="1:3" x14ac:dyDescent="0.3">
      <c r="A20" t="s">
        <v>320</v>
      </c>
      <c r="B20" t="s">
        <v>20</v>
      </c>
      <c r="C20">
        <v>18</v>
      </c>
    </row>
    <row r="21" spans="1:3" x14ac:dyDescent="0.3">
      <c r="A21" t="s">
        <v>321</v>
      </c>
      <c r="B21" t="s">
        <v>20</v>
      </c>
      <c r="C21">
        <v>19</v>
      </c>
    </row>
    <row r="22" spans="1:3" x14ac:dyDescent="0.3">
      <c r="A22" t="s">
        <v>322</v>
      </c>
      <c r="B22" t="s">
        <v>20</v>
      </c>
      <c r="C22">
        <v>20</v>
      </c>
    </row>
    <row r="23" spans="1:3" x14ac:dyDescent="0.3">
      <c r="A23" t="s">
        <v>289</v>
      </c>
      <c r="B23" t="s">
        <v>17</v>
      </c>
      <c r="C23">
        <v>21</v>
      </c>
    </row>
    <row r="24" spans="1:3" x14ac:dyDescent="0.3">
      <c r="A24" t="s">
        <v>292</v>
      </c>
      <c r="B24" t="s">
        <v>17</v>
      </c>
      <c r="C24">
        <v>22</v>
      </c>
    </row>
    <row r="25" spans="1:3" x14ac:dyDescent="0.3">
      <c r="A25" t="s">
        <v>323</v>
      </c>
      <c r="B25" t="s">
        <v>20</v>
      </c>
      <c r="C25">
        <v>23</v>
      </c>
    </row>
    <row r="26" spans="1:3" x14ac:dyDescent="0.3">
      <c r="A26" t="s">
        <v>288</v>
      </c>
      <c r="B26" t="s">
        <v>17</v>
      </c>
      <c r="C26">
        <v>24</v>
      </c>
    </row>
    <row r="27" spans="1:3" x14ac:dyDescent="0.3">
      <c r="A27" t="s">
        <v>290</v>
      </c>
      <c r="B27" t="s">
        <v>17</v>
      </c>
      <c r="C27">
        <v>25</v>
      </c>
    </row>
    <row r="28" spans="1:3" x14ac:dyDescent="0.3">
      <c r="A28" t="s">
        <v>324</v>
      </c>
      <c r="B28" t="s">
        <v>20</v>
      </c>
      <c r="C28">
        <v>26</v>
      </c>
    </row>
    <row r="29" spans="1:3" x14ac:dyDescent="0.3">
      <c r="A29" t="s">
        <v>286</v>
      </c>
      <c r="B29" t="s">
        <v>17</v>
      </c>
      <c r="C29">
        <v>27</v>
      </c>
    </row>
    <row r="30" spans="1:3" x14ac:dyDescent="0.3">
      <c r="A30" t="s">
        <v>304</v>
      </c>
      <c r="B30" t="s">
        <v>14</v>
      </c>
      <c r="C30">
        <v>28</v>
      </c>
    </row>
    <row r="31" spans="1:3" x14ac:dyDescent="0.3">
      <c r="A31" t="s">
        <v>325</v>
      </c>
      <c r="B31" t="s">
        <v>20</v>
      </c>
      <c r="C31">
        <v>29</v>
      </c>
    </row>
    <row r="32" spans="1:3" x14ac:dyDescent="0.3">
      <c r="A32" t="s">
        <v>326</v>
      </c>
      <c r="B32" t="s">
        <v>20</v>
      </c>
      <c r="C32">
        <v>30</v>
      </c>
    </row>
    <row r="33" spans="1:3" x14ac:dyDescent="0.3">
      <c r="A33" t="s">
        <v>306</v>
      </c>
      <c r="B33" t="s">
        <v>16</v>
      </c>
      <c r="C33">
        <v>31</v>
      </c>
    </row>
    <row r="34" spans="1:3" x14ac:dyDescent="0.3">
      <c r="A34" t="s">
        <v>431</v>
      </c>
      <c r="C34">
        <v>32</v>
      </c>
    </row>
    <row r="35" spans="1:3" x14ac:dyDescent="0.3">
      <c r="A35" t="s">
        <v>307</v>
      </c>
      <c r="B35" t="s">
        <v>16</v>
      </c>
      <c r="C35">
        <v>33</v>
      </c>
    </row>
    <row r="36" spans="1:3" x14ac:dyDescent="0.3">
      <c r="A36" t="s">
        <v>327</v>
      </c>
      <c r="B36" t="s">
        <v>20</v>
      </c>
      <c r="C36">
        <v>34</v>
      </c>
    </row>
    <row r="37" spans="1:3" x14ac:dyDescent="0.3">
      <c r="A37" t="s">
        <v>328</v>
      </c>
      <c r="B37" t="s">
        <v>20</v>
      </c>
      <c r="C37">
        <v>35</v>
      </c>
    </row>
    <row r="38" spans="1:3" x14ac:dyDescent="0.3">
      <c r="A38" t="s">
        <v>329</v>
      </c>
      <c r="B38" t="s">
        <v>20</v>
      </c>
      <c r="C38">
        <v>36</v>
      </c>
    </row>
    <row r="39" spans="1:3" x14ac:dyDescent="0.3">
      <c r="A39" t="s">
        <v>330</v>
      </c>
      <c r="B39" t="s">
        <v>20</v>
      </c>
      <c r="C39">
        <v>37</v>
      </c>
    </row>
    <row r="40" spans="1:3" x14ac:dyDescent="0.3">
      <c r="A40" t="s">
        <v>308</v>
      </c>
      <c r="B40" t="s">
        <v>16</v>
      </c>
      <c r="C40">
        <v>38</v>
      </c>
    </row>
    <row r="41" spans="1:3" x14ac:dyDescent="0.3">
      <c r="A41" t="s">
        <v>283</v>
      </c>
      <c r="B41" t="s">
        <v>282</v>
      </c>
      <c r="C41">
        <v>39</v>
      </c>
    </row>
    <row r="42" spans="1:3" x14ac:dyDescent="0.3">
      <c r="A42" t="s">
        <v>331</v>
      </c>
      <c r="B42" t="s">
        <v>20</v>
      </c>
      <c r="C42">
        <v>40</v>
      </c>
    </row>
    <row r="43" spans="1:3" x14ac:dyDescent="0.3">
      <c r="A43" t="s">
        <v>431</v>
      </c>
      <c r="C43">
        <v>41</v>
      </c>
    </row>
    <row r="44" spans="1:3" x14ac:dyDescent="0.3">
      <c r="A44" t="s">
        <v>332</v>
      </c>
      <c r="B44" t="s">
        <v>20</v>
      </c>
      <c r="C44">
        <v>42</v>
      </c>
    </row>
    <row r="45" spans="1:3" x14ac:dyDescent="0.3">
      <c r="A45" t="s">
        <v>333</v>
      </c>
      <c r="B45" t="s">
        <v>20</v>
      </c>
      <c r="C45">
        <v>43</v>
      </c>
    </row>
    <row r="46" spans="1:3" x14ac:dyDescent="0.3">
      <c r="A46" t="s">
        <v>431</v>
      </c>
      <c r="C46">
        <v>44</v>
      </c>
    </row>
    <row r="47" spans="1:3" x14ac:dyDescent="0.3">
      <c r="A47" t="s">
        <v>297</v>
      </c>
      <c r="B47" t="s">
        <v>10</v>
      </c>
      <c r="C47">
        <v>45</v>
      </c>
    </row>
    <row r="48" spans="1:3" x14ac:dyDescent="0.3">
      <c r="A48" t="s">
        <v>298</v>
      </c>
      <c r="B48" t="s">
        <v>10</v>
      </c>
      <c r="C48">
        <v>46</v>
      </c>
    </row>
    <row r="49" spans="1:3" x14ac:dyDescent="0.3">
      <c r="A49" t="s">
        <v>296</v>
      </c>
      <c r="B49" t="s">
        <v>10</v>
      </c>
      <c r="C49">
        <v>47</v>
      </c>
    </row>
    <row r="50" spans="1:3" x14ac:dyDescent="0.3">
      <c r="A50" t="s">
        <v>309</v>
      </c>
      <c r="B50" t="s">
        <v>16</v>
      </c>
      <c r="C50">
        <v>48</v>
      </c>
    </row>
    <row r="51" spans="1:3" x14ac:dyDescent="0.3">
      <c r="A51" t="s">
        <v>281</v>
      </c>
      <c r="B51" t="s">
        <v>12</v>
      </c>
      <c r="C51">
        <v>49</v>
      </c>
    </row>
    <row r="52" spans="1:3" x14ac:dyDescent="0.3">
      <c r="A52" t="s">
        <v>280</v>
      </c>
      <c r="B52" t="s">
        <v>12</v>
      </c>
      <c r="C52">
        <v>50</v>
      </c>
    </row>
    <row r="53" spans="1:3" x14ac:dyDescent="0.3">
      <c r="A53" t="s">
        <v>303</v>
      </c>
      <c r="B53" t="s">
        <v>14</v>
      </c>
      <c r="C53">
        <v>51</v>
      </c>
    </row>
    <row r="54" spans="1:3" x14ac:dyDescent="0.3">
      <c r="A54" t="s">
        <v>299</v>
      </c>
      <c r="B54" t="s">
        <v>10</v>
      </c>
      <c r="C54">
        <v>52</v>
      </c>
    </row>
    <row r="55" spans="1:3" x14ac:dyDescent="0.3">
      <c r="A55" t="s">
        <v>334</v>
      </c>
      <c r="B55" t="s">
        <v>20</v>
      </c>
      <c r="C55">
        <v>53</v>
      </c>
    </row>
    <row r="56" spans="1:3" x14ac:dyDescent="0.3">
      <c r="A56" t="s">
        <v>295</v>
      </c>
      <c r="B56" t="s">
        <v>10</v>
      </c>
      <c r="C56">
        <v>54</v>
      </c>
    </row>
    <row r="57" spans="1:3" x14ac:dyDescent="0.3">
      <c r="A57" t="s">
        <v>313</v>
      </c>
      <c r="B57" t="s">
        <v>7</v>
      </c>
      <c r="C57">
        <v>55</v>
      </c>
    </row>
    <row r="58" spans="1:3" x14ac:dyDescent="0.3">
      <c r="A58" t="s">
        <v>301</v>
      </c>
      <c r="B58" t="s">
        <v>10</v>
      </c>
      <c r="C58">
        <v>56</v>
      </c>
    </row>
    <row r="59" spans="1:3" x14ac:dyDescent="0.3">
      <c r="A59" t="s">
        <v>335</v>
      </c>
      <c r="B59" t="s">
        <v>20</v>
      </c>
      <c r="C59">
        <v>57</v>
      </c>
    </row>
    <row r="60" spans="1:3" x14ac:dyDescent="0.3">
      <c r="A60" t="s">
        <v>336</v>
      </c>
      <c r="B60" t="s">
        <v>20</v>
      </c>
      <c r="C60">
        <v>58</v>
      </c>
    </row>
    <row r="61" spans="1:3" x14ac:dyDescent="0.3">
      <c r="A61" t="s">
        <v>337</v>
      </c>
      <c r="B61" t="s">
        <v>20</v>
      </c>
      <c r="C61">
        <v>59</v>
      </c>
    </row>
    <row r="62" spans="1:3" x14ac:dyDescent="0.3">
      <c r="A62" t="s">
        <v>302</v>
      </c>
      <c r="B62" t="s">
        <v>14</v>
      </c>
      <c r="C62">
        <v>60</v>
      </c>
    </row>
    <row r="63" spans="1:3" x14ac:dyDescent="0.3">
      <c r="A63" t="s">
        <v>338</v>
      </c>
      <c r="B63" t="s">
        <v>20</v>
      </c>
      <c r="C63">
        <v>61</v>
      </c>
    </row>
    <row r="64" spans="1:3" x14ac:dyDescent="0.3">
      <c r="A64" t="s">
        <v>310</v>
      </c>
      <c r="B64" t="s">
        <v>19</v>
      </c>
      <c r="C64">
        <v>62</v>
      </c>
    </row>
    <row r="65" spans="1:3" x14ac:dyDescent="0.3">
      <c r="A65" t="s">
        <v>312</v>
      </c>
      <c r="B65" t="s">
        <v>19</v>
      </c>
      <c r="C65">
        <v>63</v>
      </c>
    </row>
    <row r="66" spans="1:3" x14ac:dyDescent="0.3">
      <c r="A66" t="s">
        <v>311</v>
      </c>
      <c r="B66" t="s">
        <v>19</v>
      </c>
      <c r="C66">
        <v>64</v>
      </c>
    </row>
    <row r="69" spans="1:3" x14ac:dyDescent="0.3">
      <c r="A69" s="5" t="s">
        <v>466</v>
      </c>
    </row>
    <row r="71" spans="1:3" x14ac:dyDescent="0.3">
      <c r="A71" t="s">
        <v>20</v>
      </c>
      <c r="B71" t="s">
        <v>482</v>
      </c>
      <c r="C71">
        <f>3+9+10+11</f>
        <v>33</v>
      </c>
    </row>
    <row r="72" spans="1:3" x14ac:dyDescent="0.3">
      <c r="A72" t="s">
        <v>483</v>
      </c>
      <c r="B72" t="s">
        <v>484</v>
      </c>
      <c r="C72">
        <f>4+6+13+15</f>
        <v>38</v>
      </c>
    </row>
    <row r="73" spans="1:3" x14ac:dyDescent="0.3">
      <c r="A73" t="s">
        <v>16</v>
      </c>
      <c r="B73" t="s">
        <v>480</v>
      </c>
      <c r="C73">
        <f>5+31+33+38</f>
        <v>107</v>
      </c>
    </row>
    <row r="74" spans="1:3" x14ac:dyDescent="0.3">
      <c r="A74" t="s">
        <v>10</v>
      </c>
      <c r="B74" t="s">
        <v>481</v>
      </c>
      <c r="C74">
        <f>17+45+46+47</f>
        <v>155</v>
      </c>
    </row>
  </sheetData>
  <sortState xmlns:xlrd2="http://schemas.microsoft.com/office/spreadsheetml/2017/richdata2" ref="A4:C66">
    <sortCondition ref="C4:C66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223883-D48E-4FD2-9E1D-9033327C9ACF}">
          <x14:formula1>
            <xm:f>Sheet10!$A$1:$A$21</xm:f>
          </x14:formula1>
          <xm:sqref>B1:B1048576 A74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446F-926D-4672-B890-FA4BBE28AD43}">
  <dimension ref="A1:C49"/>
  <sheetViews>
    <sheetView topLeftCell="A15" workbookViewId="0"/>
  </sheetViews>
  <sheetFormatPr defaultRowHeight="14.4" x14ac:dyDescent="0.3"/>
  <cols>
    <col min="1" max="1" width="26.44140625" customWidth="1"/>
    <col min="2" max="2" width="18.44140625" bestFit="1" customWidth="1"/>
    <col min="6" max="6" width="18.5546875" customWidth="1"/>
  </cols>
  <sheetData>
    <row r="1" spans="1:3" ht="22.8" x14ac:dyDescent="0.4">
      <c r="A1" s="1" t="s">
        <v>496</v>
      </c>
    </row>
    <row r="2" spans="1:3" x14ac:dyDescent="0.3">
      <c r="A2" s="5" t="s">
        <v>0</v>
      </c>
      <c r="B2" s="5" t="s">
        <v>1</v>
      </c>
      <c r="C2" s="5" t="s">
        <v>2</v>
      </c>
    </row>
    <row r="3" spans="1:3" x14ac:dyDescent="0.3">
      <c r="A3" t="s">
        <v>381</v>
      </c>
      <c r="B3" t="s">
        <v>8</v>
      </c>
      <c r="C3">
        <v>1</v>
      </c>
    </row>
    <row r="4" spans="1:3" x14ac:dyDescent="0.3">
      <c r="A4" t="s">
        <v>395</v>
      </c>
      <c r="B4" t="s">
        <v>12</v>
      </c>
      <c r="C4">
        <v>2</v>
      </c>
    </row>
    <row r="5" spans="1:3" x14ac:dyDescent="0.3">
      <c r="A5" t="s">
        <v>400</v>
      </c>
      <c r="B5" t="s">
        <v>9</v>
      </c>
      <c r="C5">
        <v>3</v>
      </c>
    </row>
    <row r="6" spans="1:3" x14ac:dyDescent="0.3">
      <c r="A6" t="s">
        <v>394</v>
      </c>
      <c r="B6" t="s">
        <v>12</v>
      </c>
      <c r="C6">
        <v>4</v>
      </c>
    </row>
    <row r="7" spans="1:3" x14ac:dyDescent="0.3">
      <c r="A7" t="s">
        <v>401</v>
      </c>
      <c r="B7" t="s">
        <v>9</v>
      </c>
      <c r="C7">
        <v>5</v>
      </c>
    </row>
    <row r="8" spans="1:3" x14ac:dyDescent="0.3">
      <c r="A8" t="s">
        <v>402</v>
      </c>
      <c r="B8" t="s">
        <v>9</v>
      </c>
      <c r="C8">
        <v>6</v>
      </c>
    </row>
    <row r="9" spans="1:3" x14ac:dyDescent="0.3">
      <c r="A9" t="s">
        <v>431</v>
      </c>
      <c r="C9">
        <v>7</v>
      </c>
    </row>
    <row r="10" spans="1:3" x14ac:dyDescent="0.3">
      <c r="A10" t="s">
        <v>378</v>
      </c>
      <c r="B10" t="s">
        <v>11</v>
      </c>
      <c r="C10">
        <v>8</v>
      </c>
    </row>
    <row r="11" spans="1:3" x14ac:dyDescent="0.3">
      <c r="A11" t="s">
        <v>399</v>
      </c>
      <c r="B11" t="s">
        <v>12</v>
      </c>
      <c r="C11">
        <v>9</v>
      </c>
    </row>
    <row r="12" spans="1:3" x14ac:dyDescent="0.3">
      <c r="A12" t="s">
        <v>409</v>
      </c>
      <c r="B12" t="s">
        <v>7</v>
      </c>
      <c r="C12">
        <v>10</v>
      </c>
    </row>
    <row r="13" spans="1:3" x14ac:dyDescent="0.3">
      <c r="A13" t="s">
        <v>403</v>
      </c>
      <c r="B13" t="s">
        <v>9</v>
      </c>
      <c r="C13">
        <v>11</v>
      </c>
    </row>
    <row r="14" spans="1:3" x14ac:dyDescent="0.3">
      <c r="A14" t="s">
        <v>379</v>
      </c>
      <c r="B14" t="s">
        <v>11</v>
      </c>
      <c r="C14">
        <v>12</v>
      </c>
    </row>
    <row r="15" spans="1:3" x14ac:dyDescent="0.3">
      <c r="A15" t="s">
        <v>396</v>
      </c>
      <c r="B15" t="s">
        <v>12</v>
      </c>
      <c r="C15">
        <v>13</v>
      </c>
    </row>
    <row r="16" spans="1:3" x14ac:dyDescent="0.3">
      <c r="A16" t="s">
        <v>404</v>
      </c>
      <c r="B16" t="s">
        <v>9</v>
      </c>
      <c r="C16">
        <v>14</v>
      </c>
    </row>
    <row r="17" spans="1:3" x14ac:dyDescent="0.3">
      <c r="A17" t="s">
        <v>405</v>
      </c>
      <c r="B17" t="s">
        <v>9</v>
      </c>
      <c r="C17">
        <v>15</v>
      </c>
    </row>
    <row r="18" spans="1:3" x14ac:dyDescent="0.3">
      <c r="A18" t="s">
        <v>406</v>
      </c>
      <c r="B18" t="s">
        <v>9</v>
      </c>
      <c r="C18">
        <v>16</v>
      </c>
    </row>
    <row r="19" spans="1:3" x14ac:dyDescent="0.3">
      <c r="A19" t="s">
        <v>397</v>
      </c>
      <c r="B19" t="s">
        <v>12</v>
      </c>
      <c r="C19">
        <v>17</v>
      </c>
    </row>
    <row r="20" spans="1:3" x14ac:dyDescent="0.3">
      <c r="A20" t="s">
        <v>380</v>
      </c>
      <c r="B20" t="s">
        <v>11</v>
      </c>
      <c r="C20">
        <v>18</v>
      </c>
    </row>
    <row r="21" spans="1:3" x14ac:dyDescent="0.3">
      <c r="A21" t="s">
        <v>398</v>
      </c>
      <c r="B21" t="s">
        <v>12</v>
      </c>
      <c r="C21">
        <v>19</v>
      </c>
    </row>
    <row r="22" spans="1:3" x14ac:dyDescent="0.3">
      <c r="A22" t="s">
        <v>407</v>
      </c>
      <c r="B22" t="s">
        <v>9</v>
      </c>
      <c r="C22">
        <v>20</v>
      </c>
    </row>
    <row r="23" spans="1:3" x14ac:dyDescent="0.3">
      <c r="A23" t="s">
        <v>408</v>
      </c>
      <c r="B23" t="s">
        <v>9</v>
      </c>
      <c r="C23">
        <v>21</v>
      </c>
    </row>
    <row r="24" spans="1:3" x14ac:dyDescent="0.3">
      <c r="A24" t="s">
        <v>412</v>
      </c>
      <c r="B24" t="s">
        <v>18</v>
      </c>
      <c r="C24">
        <v>22</v>
      </c>
    </row>
    <row r="25" spans="1:3" x14ac:dyDescent="0.3">
      <c r="A25" t="s">
        <v>387</v>
      </c>
      <c r="B25" t="s">
        <v>21</v>
      </c>
      <c r="C25">
        <v>23</v>
      </c>
    </row>
    <row r="26" spans="1:3" x14ac:dyDescent="0.3">
      <c r="A26" t="s">
        <v>410</v>
      </c>
      <c r="B26" t="s">
        <v>7</v>
      </c>
      <c r="C26">
        <v>24</v>
      </c>
    </row>
    <row r="27" spans="1:3" x14ac:dyDescent="0.3">
      <c r="A27" t="s">
        <v>382</v>
      </c>
      <c r="B27" t="s">
        <v>8</v>
      </c>
      <c r="C27">
        <v>25</v>
      </c>
    </row>
    <row r="28" spans="1:3" x14ac:dyDescent="0.3">
      <c r="A28" t="s">
        <v>411</v>
      </c>
      <c r="B28" t="s">
        <v>18</v>
      </c>
      <c r="C28">
        <v>26</v>
      </c>
    </row>
    <row r="29" spans="1:3" x14ac:dyDescent="0.3">
      <c r="A29" t="s">
        <v>383</v>
      </c>
      <c r="B29" t="s">
        <v>8</v>
      </c>
      <c r="C29">
        <v>27</v>
      </c>
    </row>
    <row r="30" spans="1:3" x14ac:dyDescent="0.3">
      <c r="A30" t="s">
        <v>384</v>
      </c>
      <c r="B30" t="s">
        <v>8</v>
      </c>
      <c r="C30">
        <v>28</v>
      </c>
    </row>
    <row r="31" spans="1:3" x14ac:dyDescent="0.3">
      <c r="A31" t="s">
        <v>385</v>
      </c>
      <c r="B31" t="s">
        <v>8</v>
      </c>
      <c r="C31">
        <v>29</v>
      </c>
    </row>
    <row r="32" spans="1:3" x14ac:dyDescent="0.3">
      <c r="A32" t="s">
        <v>388</v>
      </c>
      <c r="B32" t="s">
        <v>21</v>
      </c>
      <c r="C32">
        <v>30</v>
      </c>
    </row>
    <row r="33" spans="1:3" x14ac:dyDescent="0.3">
      <c r="A33" t="s">
        <v>389</v>
      </c>
      <c r="B33" t="s">
        <v>21</v>
      </c>
      <c r="C33">
        <v>31</v>
      </c>
    </row>
    <row r="34" spans="1:3" x14ac:dyDescent="0.3">
      <c r="A34" t="s">
        <v>413</v>
      </c>
      <c r="B34" t="s">
        <v>20</v>
      </c>
      <c r="C34">
        <v>32</v>
      </c>
    </row>
    <row r="35" spans="1:3" x14ac:dyDescent="0.3">
      <c r="A35" t="s">
        <v>390</v>
      </c>
      <c r="B35" t="s">
        <v>21</v>
      </c>
      <c r="C35">
        <v>33</v>
      </c>
    </row>
    <row r="36" spans="1:3" x14ac:dyDescent="0.3">
      <c r="A36" t="s">
        <v>391</v>
      </c>
      <c r="B36" t="s">
        <v>21</v>
      </c>
      <c r="C36">
        <v>34</v>
      </c>
    </row>
    <row r="37" spans="1:3" x14ac:dyDescent="0.3">
      <c r="A37" t="s">
        <v>386</v>
      </c>
      <c r="B37" t="s">
        <v>8</v>
      </c>
      <c r="C37">
        <v>35</v>
      </c>
    </row>
    <row r="38" spans="1:3" x14ac:dyDescent="0.3">
      <c r="A38" t="s">
        <v>431</v>
      </c>
      <c r="C38">
        <v>36</v>
      </c>
    </row>
    <row r="39" spans="1:3" x14ac:dyDescent="0.3">
      <c r="A39" t="s">
        <v>414</v>
      </c>
      <c r="B39" t="s">
        <v>20</v>
      </c>
      <c r="C39">
        <v>37</v>
      </c>
    </row>
    <row r="40" spans="1:3" x14ac:dyDescent="0.3">
      <c r="A40" t="s">
        <v>392</v>
      </c>
      <c r="B40" t="s">
        <v>21</v>
      </c>
      <c r="C40">
        <v>38</v>
      </c>
    </row>
    <row r="41" spans="1:3" x14ac:dyDescent="0.3">
      <c r="A41" t="s">
        <v>393</v>
      </c>
      <c r="B41" t="s">
        <v>21</v>
      </c>
      <c r="C41">
        <v>39</v>
      </c>
    </row>
    <row r="43" spans="1:3" ht="15.6" x14ac:dyDescent="0.3">
      <c r="A43" s="3" t="s">
        <v>471</v>
      </c>
    </row>
    <row r="45" spans="1:3" x14ac:dyDescent="0.3">
      <c r="A45" t="s">
        <v>9</v>
      </c>
      <c r="B45" t="s">
        <v>489</v>
      </c>
      <c r="C45">
        <f>3+5+6</f>
        <v>14</v>
      </c>
    </row>
    <row r="46" spans="1:3" x14ac:dyDescent="0.3">
      <c r="A46" t="s">
        <v>12</v>
      </c>
      <c r="B46" t="s">
        <v>488</v>
      </c>
      <c r="C46">
        <f>2+4+9</f>
        <v>15</v>
      </c>
    </row>
    <row r="47" spans="1:3" x14ac:dyDescent="0.3">
      <c r="A47" t="s">
        <v>11</v>
      </c>
      <c r="B47" t="s">
        <v>487</v>
      </c>
      <c r="C47">
        <f>8+12+18</f>
        <v>38</v>
      </c>
    </row>
    <row r="48" spans="1:3" x14ac:dyDescent="0.3">
      <c r="A48" t="s">
        <v>8</v>
      </c>
      <c r="B48" t="s">
        <v>485</v>
      </c>
      <c r="C48">
        <f>1+25+27</f>
        <v>53</v>
      </c>
    </row>
    <row r="49" spans="1:3" x14ac:dyDescent="0.3">
      <c r="A49" t="s">
        <v>21</v>
      </c>
      <c r="B49" t="s">
        <v>486</v>
      </c>
      <c r="C49">
        <f>30+31+33</f>
        <v>94</v>
      </c>
    </row>
  </sheetData>
  <sortState xmlns:xlrd2="http://schemas.microsoft.com/office/spreadsheetml/2017/richdata2" ref="A45:C49">
    <sortCondition ref="C45:C49"/>
  </sortState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0FE59E-8C77-4EC5-AECD-351615B047EF}">
          <x14:formula1>
            <xm:f>Sheet10!$A$1:$A$21</xm:f>
          </x14:formula1>
          <xm:sqref>B1:B1048576 A46:A49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Summation</vt:lpstr>
      <vt:lpstr>Mini Boys</vt:lpstr>
      <vt:lpstr>Mini Girls</vt:lpstr>
      <vt:lpstr>Minor Boys</vt:lpstr>
      <vt:lpstr>Minor girls</vt:lpstr>
      <vt:lpstr>Junior Boys</vt:lpstr>
      <vt:lpstr>junior girls</vt:lpstr>
      <vt:lpstr>Inter Boys</vt:lpstr>
      <vt:lpstr>inter girls</vt:lpstr>
      <vt:lpstr>Sheet10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Isaac McCollum</cp:lastModifiedBy>
  <dcterms:created xsi:type="dcterms:W3CDTF">2022-11-23T12:46:02Z</dcterms:created>
  <dcterms:modified xsi:type="dcterms:W3CDTF">2022-11-25T14:16:19Z</dcterms:modified>
</cp:coreProperties>
</file>